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735" tabRatio="846" activeTab="1"/>
  </bookViews>
  <sheets>
    <sheet name="合同包1清单控制价" sheetId="6" r:id="rId1"/>
    <sheet name="合同包2清单控制价" sheetId="7" r:id="rId2"/>
    <sheet name="合同包3清单控制价" sheetId="4" r:id="rId3"/>
    <sheet name="保通临时安全设施（安全布控）" sheetId="5" state="hidden" r:id="rId4"/>
  </sheets>
  <definedNames>
    <definedName name="_xlnm._FilterDatabase" localSheetId="2" hidden="1">合同包3清单控制价!$A$1:$G$204</definedName>
    <definedName name="_xlnm.Print_Area" localSheetId="2">合同包3清单控制价!$A$1:$H$204</definedName>
    <definedName name="_xlnm.Print_Area" localSheetId="0">合同包1清单控制价!$A$1:$H$198</definedName>
    <definedName name="_xlnm.Print_Area" localSheetId="1">合同包2清单控制价!$A$1:$H$207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<sst xmlns="http://schemas.openxmlformats.org/spreadsheetml/2006/main" count="2340" uniqueCount="989">
  <si>
    <t>合同包1工程量清单表</t>
  </si>
  <si>
    <t>项目名称：G25长深高速建瓯至南平段安全韧性提升工程施工劳务选择控制价</t>
  </si>
  <si>
    <r>
      <rPr>
        <b/>
        <sz val="8"/>
        <color rgb="FF000000"/>
        <rFont val="宋体"/>
        <charset val="134"/>
      </rPr>
      <t>子目号</t>
    </r>
  </si>
  <si>
    <r>
      <rPr>
        <b/>
        <sz val="8"/>
        <color rgb="FF000000"/>
        <rFont val="宋体"/>
        <charset val="134"/>
      </rPr>
      <t>子目名称</t>
    </r>
  </si>
  <si>
    <r>
      <rPr>
        <b/>
        <sz val="8"/>
        <color rgb="FF000000"/>
        <rFont val="宋体"/>
        <charset val="134"/>
      </rPr>
      <t>单位</t>
    </r>
  </si>
  <si>
    <r>
      <rPr>
        <b/>
        <sz val="8"/>
        <color rgb="FF000000"/>
        <rFont val="宋体"/>
        <charset val="134"/>
      </rPr>
      <t>数量</t>
    </r>
  </si>
  <si>
    <t>控制单价
(不含税)</t>
  </si>
  <si>
    <t>合价(元)</t>
  </si>
  <si>
    <t>备注</t>
  </si>
  <si>
    <t>计价说明</t>
  </si>
  <si>
    <t>102</t>
  </si>
  <si>
    <t>工程管理</t>
  </si>
  <si>
    <t/>
  </si>
  <si>
    <t>102-1</t>
  </si>
  <si>
    <t>安全生产费</t>
  </si>
  <si>
    <t>总额</t>
  </si>
  <si>
    <r>
      <rPr>
        <sz val="8"/>
        <rFont val="SimSun"/>
        <charset val="134"/>
      </rPr>
      <t>固定报价，不参与竞价</t>
    </r>
  </si>
  <si>
    <t>本项不参与竞争性报价，安全费用据实结算，结算金额超出控制价部分由成交人承担，发票要以采购人公司名称开具。</t>
  </si>
  <si>
    <t>102-2</t>
  </si>
  <si>
    <t>项目负责人</t>
  </si>
  <si>
    <t>人.月</t>
  </si>
  <si>
    <t>本项以人.月为单位计量，包括本工程实施内容以外的现场负责人的人员工资费用，支付以实际用工人.月进行结算。</t>
  </si>
  <si>
    <t>102-3</t>
  </si>
  <si>
    <t>专职安全员</t>
  </si>
  <si>
    <t>本项以人.月为单位计量，包括本工程实施内容以外的专职安全员的人员工资费用，支付以实际用工人.月进行结算。</t>
  </si>
  <si>
    <t>102-4</t>
  </si>
  <si>
    <t>安全督导员、安全巡控人员（不小于1人）</t>
  </si>
  <si>
    <t>本项以人.月为单位安全督导员、安全巡控员专职安全员的人员工资费用，支付以实际用工人.月进行结算。</t>
  </si>
  <si>
    <t>102-5</t>
  </si>
  <si>
    <t>普通工</t>
  </si>
  <si>
    <t>工日</t>
  </si>
  <si>
    <t>本项以工日为单位计量，包括本工程实施内容以外的普通工的人员工资费用，支付以实际用工天数进行结算。</t>
  </si>
  <si>
    <t>102-6</t>
  </si>
  <si>
    <t>特种工</t>
  </si>
  <si>
    <t>本项以工日为单位计量，包括本工程实施内容以外的特殊工的人员工资费用，支付以实际用工天数进行结算。</t>
  </si>
  <si>
    <t>102-7</t>
  </si>
  <si>
    <t>路面转场费</t>
  </si>
  <si>
    <t>次</t>
  </si>
  <si>
    <t>本项以次为单位计量，依据采购人要求以驻点转移距离超过200km为标准，且每个路段只计算一次，因数量调整等因素再次转场不重复计算，以采购人签认的次数进行结算。</t>
  </si>
  <si>
    <t>102-8</t>
  </si>
  <si>
    <t>路面进场费</t>
  </si>
  <si>
    <t>本项以次为单位计量，因施工计划调整等原因导致停工1个月及以上且必须以采购人书面通知书为准，复工时给予进场费补助，以采购人签认的次数进行结算。</t>
  </si>
  <si>
    <t>103</t>
  </si>
  <si>
    <t>保通便道</t>
  </si>
  <si>
    <t>103-1</t>
  </si>
  <si>
    <t>保通临时安全设施（布控）</t>
  </si>
  <si>
    <t>台班</t>
  </si>
  <si>
    <t>本项以台班为单位计量，包括为完成该项施工内容发生的一切费用，人员、材料（除交通布控材料外）及机械设备由成交人提供。</t>
  </si>
  <si>
    <t>103-2</t>
  </si>
  <si>
    <t>防撞车</t>
  </si>
  <si>
    <t>本项以台班为单位计量，包括防撞车、防撞车使用、维护、过路费、燃油费等为完成该项施工内容发生的一切费用，人员、材料及机械设备由成交人提供。</t>
  </si>
  <si>
    <t>103-3</t>
  </si>
  <si>
    <t>平板清障拖车</t>
  </si>
  <si>
    <t>104</t>
  </si>
  <si>
    <t>施工场地建设费</t>
  </si>
  <si>
    <t>104-1</t>
  </si>
  <si>
    <t>本项以总额为单位计量，包括合同工期内为工程实施而产生的施工驻地建设费用。</t>
  </si>
  <si>
    <t>105</t>
  </si>
  <si>
    <t>施工标准化</t>
  </si>
  <si>
    <t>105-1</t>
  </si>
  <si>
    <t>施工驻地</t>
  </si>
  <si>
    <t>105-2</t>
  </si>
  <si>
    <t>工地试验室</t>
  </si>
  <si>
    <t>本项以总额为单位计量，包括合同工期内为工程实施而建设实验室的一切费用，人员、材料及机械设备由成交人提供。</t>
  </si>
  <si>
    <t>105-3</t>
  </si>
  <si>
    <t>拌和站</t>
  </si>
  <si>
    <t>本项以总额为单位计量，包括合同工期内为工程标准化建设实施而产生的沥青混凝土拌和站改造提升的一切费用，人员、材料及机械设备由成交人提供。</t>
  </si>
  <si>
    <t>105-4</t>
  </si>
  <si>
    <t>钢筋加工场</t>
  </si>
  <si>
    <t>本项以总额为单位计量，包括合同工期内为工程标准化建设实施而产生的钢筋加工场改造提升的一切费用，人员、材料及机械设备由成交人提供。</t>
  </si>
  <si>
    <t>105-5</t>
  </si>
  <si>
    <t>小型构件预制场</t>
  </si>
  <si>
    <t>本项以总额为单位计量，包括合同工期内为工程标准化建设实施而产生的小型预制构件厂改造提升的一切费用，人员、材料及机械设备由成交人提供。</t>
  </si>
  <si>
    <r>
      <rPr>
        <sz val="8"/>
        <color rgb="FF000000"/>
        <rFont val="宋体"/>
        <charset val="134"/>
      </rPr>
      <t>202</t>
    </r>
  </si>
  <si>
    <r>
      <rPr>
        <sz val="8"/>
        <color rgb="FF000000"/>
        <rFont val="宋体"/>
        <charset val="134"/>
      </rPr>
      <t>场地清理</t>
    </r>
  </si>
  <si>
    <r>
      <rPr>
        <sz val="8"/>
        <color rgb="FF000000"/>
        <rFont val="宋体"/>
        <charset val="134"/>
      </rPr>
      <t>202-3</t>
    </r>
  </si>
  <si>
    <t>拆除结构物</t>
  </si>
  <si>
    <r>
      <rPr>
        <sz val="8"/>
        <color rgb="FF000000"/>
        <rFont val="宋体"/>
        <charset val="134"/>
      </rPr>
      <t>202-3-3</t>
    </r>
  </si>
  <si>
    <t>砖、石及其他砌体结构</t>
  </si>
  <si>
    <r>
      <rPr>
        <sz val="8"/>
        <color rgb="FF000000"/>
        <rFont val="宋体"/>
        <charset val="134"/>
      </rPr>
      <t>m3</t>
    </r>
  </si>
  <si>
    <t xml:space="preserve">本项以立方米为单位计量，依据图纸所示位置，拆除路基范围内原有的砖、石及其他砌体结构，包括挖除、装卸、移运处理、场地清理、平整等为完成本单项所需的一切工序的所有费用，人员、材料及机械设备由成交人提供，以双方现场签认的数量进行结算。 </t>
  </si>
  <si>
    <r>
      <rPr>
        <sz val="8"/>
        <color rgb="FF000000"/>
        <rFont val="宋体"/>
        <charset val="134"/>
      </rPr>
      <t>202-3-4</t>
    </r>
  </si>
  <si>
    <t>拆除旧水沟</t>
  </si>
  <si>
    <t xml:space="preserve">本项以立方米为单位计量，依据图纸所示位置，拆除路基范围内原有的旧水沟，包括挖除、装卸、移运处理、场地清理等为完成本单项所需的一切工序的所有费用，人员、材料及机械设备由成交人提供，以双方现场签认的数量进行结算。 </t>
  </si>
  <si>
    <r>
      <rPr>
        <sz val="8"/>
        <color rgb="FF000000"/>
        <rFont val="宋体"/>
        <charset val="134"/>
      </rPr>
      <t>207</t>
    </r>
  </si>
  <si>
    <r>
      <rPr>
        <sz val="8"/>
        <color rgb="FF000000"/>
        <rFont val="宋体"/>
        <charset val="134"/>
      </rPr>
      <t>排水工程</t>
    </r>
  </si>
  <si>
    <r>
      <rPr>
        <sz val="8"/>
        <color rgb="FF000000"/>
        <rFont val="宋体"/>
        <charset val="134"/>
      </rPr>
      <t>207-2</t>
    </r>
  </si>
  <si>
    <t>排水沟、截水沟</t>
  </si>
  <si>
    <t>现浇混凝土排水沟、截水沟</t>
  </si>
  <si>
    <t>本项以立方米为单位计量，依据图纸所示位置，建造混凝土排水沟、截水沟，包括模板安装与拆除、混凝土浇筑与养护、土工膜铺设等为完成本单项所需的一切工序的所有费用，人员、材料及机械设备由成交人提供，以双方现场签认的数量进行结算。</t>
  </si>
  <si>
    <r>
      <rPr>
        <sz val="8"/>
        <color rgb="FF000000"/>
        <rFont val="宋体"/>
        <charset val="134"/>
      </rPr>
      <t>207-4</t>
    </r>
  </si>
  <si>
    <r>
      <rPr>
        <sz val="8"/>
        <color rgb="FF000000"/>
        <rFont val="宋体"/>
        <charset val="134"/>
      </rPr>
      <t>急流槽</t>
    </r>
  </si>
  <si>
    <r>
      <rPr>
        <sz val="8"/>
        <color rgb="FF000000"/>
        <rFont val="宋体"/>
        <charset val="134"/>
      </rPr>
      <t>207-4-1</t>
    </r>
  </si>
  <si>
    <t>现浇混凝土急流槽</t>
  </si>
  <si>
    <r>
      <rPr>
        <sz val="8"/>
        <color rgb="FF000000"/>
        <rFont val="宋体"/>
        <charset val="134"/>
      </rPr>
      <t>207-11</t>
    </r>
  </si>
  <si>
    <r>
      <rPr>
        <sz val="8"/>
        <color rgb="FF000000"/>
        <rFont val="宋体"/>
        <charset val="134"/>
      </rPr>
      <t>其他排水工程</t>
    </r>
  </si>
  <si>
    <r>
      <rPr>
        <sz val="8"/>
        <color rgb="FF000000"/>
        <rFont val="宋体"/>
        <charset val="134"/>
      </rPr>
      <t>207-11-1</t>
    </r>
  </si>
  <si>
    <t>混凝土平台硬化</t>
  </si>
  <si>
    <t>本项以立方米为单位计量，依据图纸所示位置，包括模板安装与拆除、混凝土浇筑与养护、土工膜铺设等为完成本单项所需的一切工序的所有费用，人员、材料及机械设备由成交人提供，以双方现场签认的数量进行结算。</t>
  </si>
  <si>
    <r>
      <rPr>
        <sz val="8"/>
        <color rgb="FF000000"/>
        <rFont val="宋体"/>
        <charset val="134"/>
      </rPr>
      <t>207-11-2</t>
    </r>
  </si>
  <si>
    <t>混凝土挡水埂</t>
  </si>
  <si>
    <r>
      <rPr>
        <sz val="8"/>
        <color rgb="FF000000"/>
        <rFont val="宋体"/>
        <charset val="134"/>
      </rPr>
      <t>207-11-3</t>
    </r>
  </si>
  <si>
    <r>
      <rPr>
        <sz val="8"/>
        <color rgb="FF000000"/>
        <rFont val="宋体"/>
        <charset val="134"/>
      </rPr>
      <t>坡体排水</t>
    </r>
  </si>
  <si>
    <r>
      <rPr>
        <sz val="8"/>
        <color rgb="FF000000"/>
        <rFont val="宋体"/>
        <charset val="134"/>
      </rPr>
      <t>-a</t>
    </r>
  </si>
  <si>
    <r>
      <rPr>
        <sz val="8"/>
        <color rgb="FF000000"/>
        <rFont val="宋体"/>
        <charset val="134"/>
      </rPr>
      <t>外径75mmPE硬式透水管</t>
    </r>
  </si>
  <si>
    <r>
      <rPr>
        <sz val="8"/>
        <color rgb="FF000000"/>
        <rFont val="宋体"/>
        <charset val="134"/>
      </rPr>
      <t>m</t>
    </r>
  </si>
  <si>
    <t>本项以米为单位计量，依据图纸所示位置，包括沟槽开挖、基底处理与坡度控制、管材敷设与连接、包裹与回填、出水口处理等为完成本单项所需的一切工序的所有费用，人员、材料及机械设备由成交人提供，以双方现场签认的数量进行结算。</t>
  </si>
  <si>
    <r>
      <rPr>
        <sz val="8"/>
        <color rgb="FF000000"/>
        <rFont val="宋体"/>
        <charset val="134"/>
      </rPr>
      <t>207-11-4</t>
    </r>
  </si>
  <si>
    <t>C20砼消力池（表4中有量）</t>
  </si>
  <si>
    <r>
      <rPr>
        <sz val="8"/>
        <color rgb="FF000000"/>
        <rFont val="宋体"/>
        <charset val="134"/>
      </rPr>
      <t>213</t>
    </r>
  </si>
  <si>
    <r>
      <rPr>
        <sz val="8"/>
        <color rgb="FF000000"/>
        <rFont val="宋体"/>
        <charset val="134"/>
      </rPr>
      <t>高边坡防护与加固</t>
    </r>
  </si>
  <si>
    <r>
      <rPr>
        <sz val="8"/>
        <color rgb="FF000000"/>
        <rFont val="宋体"/>
        <charset val="134"/>
      </rPr>
      <t>213-1</t>
    </r>
  </si>
  <si>
    <r>
      <rPr>
        <sz val="8"/>
        <color rgb="FF000000"/>
        <rFont val="宋体"/>
        <charset val="134"/>
      </rPr>
      <t>外径60mm、壁厚4mm钢花管</t>
    </r>
  </si>
  <si>
    <r>
      <rPr>
        <sz val="8"/>
        <color rgb="FF000000"/>
        <rFont val="宋体"/>
        <charset val="134"/>
      </rPr>
      <t>208-1-1</t>
    </r>
  </si>
  <si>
    <t>钢花管</t>
  </si>
  <si>
    <t>本项以米为单位计量，依据图纸所示位置，铺设透水管，包括定位布孔、搭设施工平台、钻孔、清孔、制作排水管并外包土工布、安装排水管等为完成本单项所需的一切工序的所有费用，人员、材料及机械设备由成交人提供，以双方现场签认的数量进行结算。</t>
  </si>
  <si>
    <r>
      <rPr>
        <sz val="8"/>
        <color rgb="FF000000"/>
        <rFont val="宋体"/>
        <charset val="134"/>
      </rPr>
      <t>213-2</t>
    </r>
  </si>
  <si>
    <r>
      <rPr>
        <sz val="8"/>
        <color rgb="FF000000"/>
        <rFont val="宋体"/>
        <charset val="134"/>
      </rPr>
      <t>预应力锚索框架梁</t>
    </r>
  </si>
  <si>
    <r>
      <rPr>
        <sz val="8"/>
        <color rgb="FF000000"/>
        <rFont val="宋体"/>
        <charset val="134"/>
      </rPr>
      <t>213-2-1</t>
    </r>
  </si>
  <si>
    <t>孔径φ130mm 4束锚索</t>
  </si>
  <si>
    <t>本项以米为单位计量，依据图纸所示位置，包括原材料卸车，施工准备、搭、拆脚手架，钻孔、清孔、坡面清理，预应力锚索制、安、张拉，材料倒运，浆液制作、压浆，锚固、封端等为完成本单项所需的一切工序的所有费用（不含套管工序费用），人员、材料及机械设备由成交人提供，以双方现场签认的数量进行结算。</t>
  </si>
  <si>
    <r>
      <rPr>
        <sz val="8"/>
        <color rgb="FF000000"/>
        <rFont val="宋体"/>
        <charset val="134"/>
      </rPr>
      <t>213-2-2</t>
    </r>
  </si>
  <si>
    <t>孔径φ150mm 6束锚索</t>
  </si>
  <si>
    <r>
      <rPr>
        <sz val="8"/>
        <color rgb="FF000000"/>
        <rFont val="宋体"/>
        <charset val="134"/>
      </rPr>
      <t>213-2-3</t>
    </r>
  </si>
  <si>
    <t>框架梁</t>
  </si>
  <si>
    <t>本项以立方米为单位计量，包括场地清理、混凝土运输及浇筑、混凝土养护等为完成本单项所需的一切工序的所有费用，人员、材料及机械设备由成交人提供，以双方现场签认的数量进行结算。</t>
  </si>
  <si>
    <r>
      <rPr>
        <sz val="8"/>
        <color rgb="FF000000"/>
        <rFont val="宋体"/>
        <charset val="134"/>
      </rPr>
      <t>213-2-4</t>
    </r>
  </si>
  <si>
    <t>框架内黏土</t>
  </si>
  <si>
    <t>本项以米为单位计量，包括基坑开挖、黏土清除、装车、移运等为完成本单项所需的一切工序的所有费用，人员、材料及机械设备由成交人提供，以双方现场签认的数量进行结算。</t>
  </si>
  <si>
    <r>
      <rPr>
        <sz val="8"/>
        <color rgb="FF000000"/>
        <rFont val="宋体"/>
        <charset val="134"/>
      </rPr>
      <t>213-3</t>
    </r>
  </si>
  <si>
    <t>非预应力锚杆框架梁</t>
  </si>
  <si>
    <r>
      <rPr>
        <sz val="8"/>
        <color rgb="FF000000"/>
        <rFont val="宋体"/>
        <charset val="134"/>
      </rPr>
      <t>213-3-1</t>
    </r>
  </si>
  <si>
    <t xml:space="preserve"> φ32mm非预应力锚杆</t>
  </si>
  <si>
    <t>本项以米为单位计量，包括测量定位与放样、钻孔、锚杆制作与安装、注浆、锚杆张拉锁定与封锚等为完成本单项所需的一切工序的所有费用，人员、材料及机械设备由成交人提供，以双方现场签认的数量进行结算。</t>
  </si>
  <si>
    <r>
      <rPr>
        <sz val="8"/>
        <color rgb="FF000000"/>
        <rFont val="宋体"/>
        <charset val="134"/>
      </rPr>
      <t>213-3-2</t>
    </r>
  </si>
  <si>
    <r>
      <rPr>
        <sz val="8"/>
        <color rgb="FF000000"/>
        <rFont val="宋体"/>
        <charset val="134"/>
      </rPr>
      <t>框架梁</t>
    </r>
  </si>
  <si>
    <t>本项以立方米为单位计量，包括测量定位与放样、框架梁施工等为完成本单项所需的一切工序的所有费用，人员、材料及机械设备由成交人提供，以双方现场签认的数量进行结算。</t>
  </si>
  <si>
    <r>
      <rPr>
        <sz val="8"/>
        <color rgb="FF000000"/>
        <rFont val="宋体"/>
        <charset val="134"/>
      </rPr>
      <t>213-4</t>
    </r>
  </si>
  <si>
    <t>主动网</t>
  </si>
  <si>
    <r>
      <rPr>
        <sz val="8"/>
        <color rgb="FF000000"/>
        <rFont val="宋体"/>
        <charset val="134"/>
      </rPr>
      <t>m2</t>
    </r>
  </si>
  <si>
    <t>本项以平方米为单位计量，包括主动网的铺设等为完成本单项所需的一切工序的所有费用，人员、材料及机械设备由成交人提供，以双方现场签认的数量进行结算。</t>
  </si>
  <si>
    <r>
      <rPr>
        <sz val="8"/>
        <color rgb="FF000000"/>
        <rFont val="宋体"/>
        <charset val="134"/>
      </rPr>
      <t>213-5</t>
    </r>
  </si>
  <si>
    <r>
      <rPr>
        <sz val="8"/>
        <color rgb="FF000000"/>
        <rFont val="宋体"/>
        <charset val="134"/>
      </rPr>
      <t>坡面防护及绿化工程</t>
    </r>
  </si>
  <si>
    <r>
      <rPr>
        <sz val="8"/>
        <color rgb="FF000000"/>
        <rFont val="宋体"/>
        <charset val="134"/>
      </rPr>
      <t>213-5-1</t>
    </r>
  </si>
  <si>
    <t>TBS镀锌网（锚杆）植草防护</t>
  </si>
  <si>
    <t>本项以平方米为单位计量，依据图纸所示位置，包括镀锌网的铺设、草籽的拌合、撒播等为完成本单项所需的一切工序的所有费用，人员、材料及机械设备由成交人提供，以双方现场签认的数量进行结算。</t>
  </si>
  <si>
    <r>
      <rPr>
        <sz val="8"/>
        <color rgb="FF000000"/>
        <rFont val="宋体"/>
        <charset val="134"/>
      </rPr>
      <t>213-5-2</t>
    </r>
  </si>
  <si>
    <t xml:space="preserve">客土喷草防护 </t>
  </si>
  <si>
    <t>本项以平方米为单位计量，依据图纸所示位置，包括种植土的挖装运、覆土、草籽的拌合、喷播等为完成本单项所需的一切工序的所有费用，人员、材料及机械设备由成交人提供，以双方现场签认的数量进行结算。</t>
  </si>
  <si>
    <r>
      <rPr>
        <sz val="8"/>
        <color rgb="FF000000"/>
        <rFont val="宋体"/>
        <charset val="134"/>
      </rPr>
      <t>213-5-3</t>
    </r>
  </si>
  <si>
    <t>插植乔木</t>
  </si>
  <si>
    <t>本项以平方米为单位计量，依据图纸所示位置，包括乔木的购买、运输、种植、成活等为完成本单项所需的一切工序的所有费用，人员、材料及机械设备由成交人提供，以双方现场签认的数量进行结算。</t>
  </si>
  <si>
    <r>
      <rPr>
        <sz val="8"/>
        <color rgb="FF000000"/>
        <rFont val="宋体"/>
        <charset val="134"/>
      </rPr>
      <t>310</t>
    </r>
  </si>
  <si>
    <r>
      <rPr>
        <sz val="8"/>
        <color rgb="FF000000"/>
        <rFont val="宋体"/>
        <charset val="134"/>
      </rPr>
      <t>沥青表面处置与封层</t>
    </r>
  </si>
  <si>
    <r>
      <rPr>
        <sz val="8"/>
        <color rgb="FF000000"/>
        <rFont val="宋体"/>
        <charset val="134"/>
      </rPr>
      <t>310-2</t>
    </r>
  </si>
  <si>
    <r>
      <rPr>
        <sz val="8"/>
        <color rgb="FF000000"/>
        <rFont val="宋体"/>
        <charset val="134"/>
      </rPr>
      <t>封层</t>
    </r>
  </si>
  <si>
    <r>
      <rPr>
        <sz val="8"/>
        <color rgb="FF000000"/>
        <rFont val="宋体"/>
        <charset val="134"/>
      </rPr>
      <t>310-2-1</t>
    </r>
  </si>
  <si>
    <t>1cm改性热沥青同步碎石封层</t>
  </si>
  <si>
    <t>本项以平方米为单位计量，包括碎石洒布、碾压成型等为完成本单项所需的一切工序的所有费用，人员、材料（除石料、改性沥青）及机械设备由成交人提供，以双方现场签认的数量进行结算。</t>
  </si>
  <si>
    <r>
      <rPr>
        <sz val="8"/>
        <color rgb="FF000000"/>
        <rFont val="宋体"/>
        <charset val="134"/>
      </rPr>
      <t>311</t>
    </r>
  </si>
  <si>
    <r>
      <rPr>
        <sz val="8"/>
        <color rgb="FF000000"/>
        <rFont val="宋体"/>
        <charset val="134"/>
      </rPr>
      <t>改性沥青及改性沥青混合料</t>
    </r>
  </si>
  <si>
    <r>
      <rPr>
        <sz val="8"/>
        <color rgb="FF000000"/>
        <rFont val="宋体"/>
        <charset val="134"/>
      </rPr>
      <t>311-1</t>
    </r>
  </si>
  <si>
    <r>
      <rPr>
        <sz val="8"/>
        <color rgb="FF000000"/>
        <rFont val="宋体"/>
        <charset val="134"/>
      </rPr>
      <t>超薄罩面</t>
    </r>
  </si>
  <si>
    <r>
      <rPr>
        <sz val="8"/>
        <color rgb="FF000000"/>
        <rFont val="宋体"/>
        <charset val="134"/>
      </rPr>
      <t>311-1-1</t>
    </r>
  </si>
  <si>
    <t>1.5cm超薄罩面（普通摊铺机）</t>
  </si>
  <si>
    <t>本项以平方米为单位计量，包括沥青混合料摊铺、碾压等为完成本单项所需的一切工序的所有费用，人员、材料（除沥青混合料、乳化沥青）及机械设备由成交人提供，以双方现场签认的数量进行结算。</t>
  </si>
  <si>
    <r>
      <rPr>
        <sz val="8"/>
        <color rgb="FF000000"/>
        <rFont val="宋体"/>
        <charset val="134"/>
      </rPr>
      <t>311-2</t>
    </r>
  </si>
  <si>
    <r>
      <rPr>
        <sz val="8"/>
        <color rgb="FF000000"/>
        <rFont val="宋体"/>
        <charset val="134"/>
      </rPr>
      <t>中粒式改性沥青混合料路面</t>
    </r>
  </si>
  <si>
    <r>
      <rPr>
        <sz val="8"/>
        <color rgb="FF000000"/>
        <rFont val="宋体"/>
        <charset val="134"/>
      </rPr>
      <t>311-2-1</t>
    </r>
  </si>
  <si>
    <t>沥青混凝土摊铺（单层）</t>
  </si>
  <si>
    <r>
      <rPr>
        <sz val="8"/>
        <color rgb="FF000000"/>
        <rFont val="宋体"/>
        <charset val="134"/>
      </rPr>
      <t>311-2-2</t>
    </r>
  </si>
  <si>
    <t>拉坡调平（AC-16C）</t>
  </si>
  <si>
    <t>本项以立方米为单位计量，包括施工测量放样、路面铣刨、粘层油喷洒、沥青混合料摊铺、碾压等为完成本单项所需的一切工序的所有费用，人员、材料（除沥青混合料、乳化沥青）及机械设备由成交人提供，以双方现场签认的回填料数量进行结算。铣刨废料归采购人所有。</t>
  </si>
  <si>
    <r>
      <rPr>
        <sz val="8"/>
        <color rgb="FF000000"/>
        <rFont val="宋体"/>
        <charset val="134"/>
      </rPr>
      <t>311-2-3</t>
    </r>
  </si>
  <si>
    <t>双路拱（AC-16C）</t>
  </si>
  <si>
    <r>
      <rPr>
        <sz val="8"/>
        <color rgb="FF000000"/>
        <rFont val="宋体"/>
        <charset val="134"/>
      </rPr>
      <t>313</t>
    </r>
  </si>
  <si>
    <r>
      <rPr>
        <sz val="8"/>
        <color rgb="FF000000"/>
        <rFont val="宋体"/>
        <charset val="134"/>
      </rPr>
      <t>路肩培土、中央分隔带回填土、土路肩加固及路缘石</t>
    </r>
  </si>
  <si>
    <r>
      <rPr>
        <sz val="8"/>
        <color rgb="FF000000"/>
        <rFont val="宋体"/>
        <charset val="134"/>
      </rPr>
      <t>313-3</t>
    </r>
  </si>
  <si>
    <t>土路肩加固</t>
  </si>
  <si>
    <r>
      <rPr>
        <sz val="8"/>
        <color rgb="FF000000"/>
        <rFont val="宋体"/>
        <charset val="134"/>
      </rPr>
      <t>313-3-1</t>
    </r>
  </si>
  <si>
    <t>现浇混凝土</t>
  </si>
  <si>
    <r>
      <rPr>
        <sz val="8"/>
        <color rgb="FF000000"/>
        <rFont val="宋体"/>
        <charset val="134"/>
      </rPr>
      <t>314</t>
    </r>
  </si>
  <si>
    <t>路面及中央分隔带排水</t>
  </si>
  <si>
    <r>
      <rPr>
        <sz val="8"/>
        <color rgb="FF000000"/>
        <rFont val="宋体"/>
        <charset val="134"/>
      </rPr>
      <t>314-1</t>
    </r>
  </si>
  <si>
    <r>
      <rPr>
        <sz val="8"/>
        <color rgb="FF000000"/>
        <rFont val="宋体"/>
        <charset val="134"/>
      </rPr>
      <t>排水盲沟</t>
    </r>
  </si>
  <si>
    <r>
      <rPr>
        <sz val="8"/>
        <color rgb="FF000000"/>
        <rFont val="宋体"/>
        <charset val="134"/>
      </rPr>
      <t>314-1-1</t>
    </r>
  </si>
  <si>
    <t>碎石盲沟</t>
  </si>
  <si>
    <t>本项以米为单位计量，包括沥青切缝、凿除、废料清理、移运、碎石及沥青层摊铺等为完成本单项所需的一切工序的所有费用，人员、材料（除石料外）及机械设备由成交人提供，以双方现场签认的数量进行结算。</t>
  </si>
  <si>
    <r>
      <rPr>
        <sz val="8"/>
        <color rgb="FF000000"/>
        <rFont val="宋体"/>
        <charset val="134"/>
      </rPr>
      <t>315</t>
    </r>
  </si>
  <si>
    <r>
      <rPr>
        <sz val="8"/>
        <color rgb="FF000000"/>
        <rFont val="宋体"/>
        <charset val="134"/>
      </rPr>
      <t>局部加深处治</t>
    </r>
  </si>
  <si>
    <r>
      <rPr>
        <sz val="8"/>
        <color rgb="FF000000"/>
        <rFont val="宋体"/>
        <charset val="134"/>
      </rPr>
      <t>315-1</t>
    </r>
  </si>
  <si>
    <t>局部加深处治</t>
  </si>
  <si>
    <t>本项以立方米为单位计量，包括混凝土凿除、边沿切割、路面清扫等为完成本单项所需的一切工序的所有费用，人员、材料及机械设备由成交人提供，以双方现场签认的数量进行结算。铣刨废料归采购人所有。</t>
  </si>
  <si>
    <r>
      <rPr>
        <sz val="8"/>
        <color rgb="FF000000"/>
        <rFont val="宋体"/>
        <charset val="134"/>
      </rPr>
      <t>315-5</t>
    </r>
  </si>
  <si>
    <t>环氧混凝土</t>
  </si>
  <si>
    <t>本项以立方米为单位计量，包括路面修补等为完成本单项所需的一切工序的所有费用，人员、材料及机械设备由成交人提供，以双方现场签认的数量进行结算。</t>
  </si>
  <si>
    <r>
      <rPr>
        <sz val="8"/>
        <color rgb="FF000000"/>
        <rFont val="宋体"/>
        <charset val="134"/>
      </rPr>
      <t>315-6</t>
    </r>
  </si>
  <si>
    <t>环氧混凝土（洞内）</t>
  </si>
  <si>
    <r>
      <rPr>
        <sz val="8"/>
        <color rgb="FF000000"/>
        <rFont val="宋体"/>
        <charset val="134"/>
      </rPr>
      <t>316</t>
    </r>
  </si>
  <si>
    <r>
      <rPr>
        <sz val="8"/>
        <color rgb="FF000000"/>
        <rFont val="宋体"/>
        <charset val="134"/>
      </rPr>
      <t>旧路面处理</t>
    </r>
  </si>
  <si>
    <r>
      <rPr>
        <sz val="8"/>
        <color rgb="FF000000"/>
        <rFont val="宋体"/>
        <charset val="134"/>
      </rPr>
      <t>316-1</t>
    </r>
  </si>
  <si>
    <r>
      <rPr>
        <sz val="8"/>
        <color rgb="FF000000"/>
        <rFont val="宋体"/>
        <charset val="134"/>
      </rPr>
      <t>旧路面铣刨</t>
    </r>
  </si>
  <si>
    <r>
      <rPr>
        <sz val="8"/>
        <color rgb="FF000000"/>
        <rFont val="宋体"/>
        <charset val="134"/>
      </rPr>
      <t>316-1-1</t>
    </r>
  </si>
  <si>
    <t>路面铣刨（单层）</t>
  </si>
  <si>
    <t>本项以平方米为单位计量，包括路面铣刨、边沿切割、路面清扫等为完成本单项所需的一切工序的所有费用，人员、材料及机械设备由成交人提供，以双方现场签认的数量进行结算。铣刨废料归采购人所有。</t>
  </si>
  <si>
    <r>
      <rPr>
        <sz val="8"/>
        <color rgb="FF000000"/>
        <rFont val="宋体"/>
        <charset val="134"/>
      </rPr>
      <t>316-1-2</t>
    </r>
  </si>
  <si>
    <t>精铣刨1cm微表处</t>
  </si>
  <si>
    <t>本项以平方米为单位计量，包括微表处精铣刨、路面清扫等为完成本单项所需的一切工序的所有费用，人员、材料及机械设备由成交人提供，以双方现场签认的数量进行结算。铣刨废料归采购人所有。</t>
  </si>
  <si>
    <r>
      <rPr>
        <sz val="8"/>
        <color rgb="FF000000"/>
        <rFont val="宋体"/>
        <charset val="134"/>
      </rPr>
      <t>316-1-3</t>
    </r>
  </si>
  <si>
    <r>
      <rPr>
        <sz val="8"/>
        <color rgb="FF000000"/>
        <rFont val="宋体"/>
        <charset val="134"/>
      </rPr>
      <t>拉毛</t>
    </r>
  </si>
  <si>
    <t>本项以平方米为单位计量，包括桥面拉毛、路面清扫等为完成本单项所需的一切工序的所有费用，人员、材料及机械设备由成交人提供，以双方现场签认的数量进行结算。铣刨废料归采购人所有。</t>
  </si>
  <si>
    <r>
      <rPr>
        <sz val="8"/>
        <color rgb="FF000000"/>
        <rFont val="宋体"/>
        <charset val="134"/>
      </rPr>
      <t>316-2</t>
    </r>
  </si>
  <si>
    <r>
      <rPr>
        <sz val="8"/>
        <color rgb="FF000000"/>
        <rFont val="宋体"/>
        <charset val="134"/>
      </rPr>
      <t>旧路面病害处治</t>
    </r>
  </si>
  <si>
    <r>
      <rPr>
        <sz val="8"/>
        <color rgb="FF000000"/>
        <rFont val="宋体"/>
        <charset val="134"/>
      </rPr>
      <t>316-2-1</t>
    </r>
  </si>
  <si>
    <t>抗裂贴</t>
  </si>
  <si>
    <t>本项以平方米为单位计量，包括抗裂贴黏贴为完成本单项所需的一切工序的所有费用，人员、材料及机械设备由成交人提供，以双方现场签认的数量进行结算。</t>
  </si>
  <si>
    <r>
      <rPr>
        <sz val="8"/>
        <color rgb="FF000000"/>
        <rFont val="宋体"/>
        <charset val="134"/>
      </rPr>
      <t>316-2-2</t>
    </r>
  </si>
  <si>
    <t>灌缝</t>
  </si>
  <si>
    <t>本项以米为单位计量，包括清缝、灌缝等为完成本单项所需的一切工序的所有费用，人员、材料（除灌缝用热沥青外）及机械设备由成交人提供，以双方现场签认的数量进行结算。</t>
  </si>
  <si>
    <r>
      <rPr>
        <sz val="8"/>
        <color rgb="FF000000"/>
        <rFont val="宋体"/>
        <charset val="134"/>
      </rPr>
      <t>316-2-3</t>
    </r>
  </si>
  <si>
    <r>
      <rPr>
        <sz val="8"/>
        <color rgb="FF000000"/>
        <rFont val="宋体"/>
        <charset val="134"/>
      </rPr>
      <t>刻槽灌缝</t>
    </r>
  </si>
  <si>
    <r>
      <rPr>
        <sz val="8"/>
        <color rgb="FF000000"/>
        <rFont val="宋体"/>
        <charset val="134"/>
      </rPr>
      <t>316-2-4</t>
    </r>
  </si>
  <si>
    <t>防水立面贴</t>
  </si>
  <si>
    <t>本项以平方米为单位计量，包括立面贴固定为完成本单项所需的一切工序的所有费用，人员、材料及机械设备由成交人提供，以双方现场签认的数量进行结算。</t>
  </si>
  <si>
    <t>316-3</t>
  </si>
  <si>
    <t>沥青混合料拌合</t>
  </si>
  <si>
    <t>t</t>
  </si>
  <si>
    <t>本项以吨为单位计量，包括各种沥青混凝土的拌和加工等为完成本项所需的一切工序所有费用，纯加工费用，不含沥青、石料等甲供材料以及成品料运输费用，其余均含。</t>
  </si>
  <si>
    <t>316-4</t>
  </si>
  <si>
    <t>沥青混合料运输</t>
  </si>
  <si>
    <t>t*km</t>
  </si>
  <si>
    <t>本项以吨*公里为单位计量，包括沥青混合料从沥青拌合楼运输至施工现场等为完成本项所需的一切工序所有费用，人员、材料、废料场地租赁费及机械设备由成交人提供。综合运距不得超过86Km,超出部分由成交人自理，采购人原因导致除外。</t>
  </si>
  <si>
    <t>316-5</t>
  </si>
  <si>
    <t>沥青废料运输</t>
  </si>
  <si>
    <t>本项以吨*公里为单位计量，包括铣刨料从施工现场运输至采购人指定位置（未指定按35km包干计）等为完成本项所需的一切工序所有费用，人员、材料及机械设备由成交人提供。综合运距不得超过55Km,超出部分由成交人自理，采购人原因导致除外。</t>
  </si>
  <si>
    <t>316-6</t>
  </si>
  <si>
    <t>零星运输工程</t>
  </si>
  <si>
    <t>本项以台班为计量单位，包含运输过程中一切费用（含过路费），以采购人签认的台班进行结算。</t>
  </si>
  <si>
    <r>
      <rPr>
        <sz val="8"/>
        <color rgb="FF000000"/>
        <rFont val="宋体"/>
        <charset val="134"/>
      </rPr>
      <t>601</t>
    </r>
  </si>
  <si>
    <r>
      <rPr>
        <sz val="8"/>
        <color rgb="FF000000"/>
        <rFont val="宋体"/>
        <charset val="134"/>
      </rPr>
      <t>安全设施拆除工程</t>
    </r>
  </si>
  <si>
    <r>
      <rPr>
        <sz val="8"/>
        <color rgb="FF000000"/>
        <rFont val="宋体"/>
        <charset val="134"/>
      </rPr>
      <t>601-1</t>
    </r>
  </si>
  <si>
    <r>
      <rPr>
        <sz val="8"/>
        <color rgb="FF000000"/>
        <rFont val="宋体"/>
        <charset val="134"/>
      </rPr>
      <t>拆除铝合金标志</t>
    </r>
  </si>
  <si>
    <r>
      <rPr>
        <sz val="8"/>
        <color rgb="FF000000"/>
        <rFont val="宋体"/>
        <charset val="134"/>
      </rPr>
      <t>601-1-1</t>
    </r>
  </si>
  <si>
    <t>单柱标志</t>
  </si>
  <si>
    <r>
      <rPr>
        <sz val="8"/>
        <color rgb="FF000000"/>
        <rFont val="宋体"/>
        <charset val="134"/>
      </rPr>
      <t>个</t>
    </r>
  </si>
  <si>
    <t>本项以个为单位计量，依据图纸所示位置，包括现场勘查与连接检查、高空作业拆除版面、杆件处理、现场清理与恢复、物料转运与存放等为完成本单项所需的一切工序的所有费用，人员、材料、机械设备由成交人提供，以双方现场签认的数量进行结算。</t>
  </si>
  <si>
    <r>
      <rPr>
        <sz val="8"/>
        <color rgb="FF000000"/>
        <rFont val="宋体"/>
        <charset val="134"/>
      </rPr>
      <t>601-1-2</t>
    </r>
  </si>
  <si>
    <t>附着标志</t>
  </si>
  <si>
    <r>
      <rPr>
        <sz val="8"/>
        <color rgb="FF000000"/>
        <rFont val="宋体"/>
        <charset val="134"/>
      </rPr>
      <t>601-2</t>
    </r>
  </si>
  <si>
    <r>
      <rPr>
        <sz val="8"/>
        <color rgb="FF000000"/>
        <rFont val="宋体"/>
        <charset val="134"/>
      </rPr>
      <t>拆除波形梁护栏</t>
    </r>
  </si>
  <si>
    <r>
      <rPr>
        <sz val="8"/>
        <color rgb="FF000000"/>
        <rFont val="宋体"/>
        <charset val="134"/>
      </rPr>
      <t>601-2-1</t>
    </r>
  </si>
  <si>
    <t>Gr-A-2E（06版）</t>
  </si>
  <si>
    <t>本项以米为单位计量，依据图纸所示位置，包括安全评估与检查、分段松解与拆除、分类整理与清运、基础处理与场地恢复等为完成本单项所需的一切工序的所有费用，人员、材料、机械设备由成交人提供，以双方现场签认的数量进行结算。钢护栏废料归采购人所有。</t>
  </si>
  <si>
    <r>
      <rPr>
        <sz val="8"/>
        <color rgb="FF000000"/>
        <rFont val="宋体"/>
        <charset val="134"/>
      </rPr>
      <t>601-2-2</t>
    </r>
  </si>
  <si>
    <t>Gr-A-4E（06版）</t>
  </si>
  <si>
    <r>
      <rPr>
        <sz val="8"/>
        <color rgb="FF000000"/>
        <rFont val="宋体"/>
        <charset val="134"/>
      </rPr>
      <t>601-2-3</t>
    </r>
  </si>
  <si>
    <t>Gr-A-2E</t>
  </si>
  <si>
    <r>
      <rPr>
        <sz val="8"/>
        <color rgb="FF000000"/>
        <rFont val="宋体"/>
        <charset val="134"/>
      </rPr>
      <t>601-2-4</t>
    </r>
  </si>
  <si>
    <t>Gr-A-4E</t>
  </si>
  <si>
    <r>
      <rPr>
        <sz val="8"/>
        <color rgb="FF000000"/>
        <rFont val="宋体"/>
        <charset val="134"/>
      </rPr>
      <t>601-2-5</t>
    </r>
  </si>
  <si>
    <t>Gr-SB-2E</t>
  </si>
  <si>
    <r>
      <rPr>
        <sz val="8"/>
        <color rgb="FF000000"/>
        <rFont val="宋体"/>
        <charset val="134"/>
      </rPr>
      <t>601-2-6</t>
    </r>
  </si>
  <si>
    <r>
      <rPr>
        <sz val="8"/>
        <color rgb="FF000000"/>
        <rFont val="宋体"/>
        <charset val="134"/>
      </rPr>
      <t>Grdb-A-2E</t>
    </r>
  </si>
  <si>
    <r>
      <rPr>
        <sz val="8"/>
        <color rgb="FF000000"/>
        <rFont val="宋体"/>
        <charset val="134"/>
      </rPr>
      <t>601-3</t>
    </r>
  </si>
  <si>
    <r>
      <rPr>
        <sz val="8"/>
        <color rgb="FF000000"/>
        <rFont val="宋体"/>
        <charset val="134"/>
      </rPr>
      <t>拆除轮廓标</t>
    </r>
  </si>
  <si>
    <r>
      <rPr>
        <sz val="8"/>
        <color rgb="FF000000"/>
        <rFont val="宋体"/>
        <charset val="134"/>
      </rPr>
      <t>601-3-1</t>
    </r>
  </si>
  <si>
    <r>
      <rPr>
        <sz val="8"/>
        <color rgb="FF000000"/>
        <rFont val="宋体"/>
        <charset val="134"/>
      </rPr>
      <t>柱式轮廓标</t>
    </r>
  </si>
  <si>
    <t>本项以个为单位计量，依据图纸所示位置，包括施工区域保护、旧标线加热/软化、机械铲除、废料收集与清运、路面清理与检查等为完成本单项所需的一切工序的所有费用，人员、材料、机械设备由成交人提供，以双方现场签认的数量进行结算。</t>
  </si>
  <si>
    <r>
      <rPr>
        <sz val="8"/>
        <color rgb="FF000000"/>
        <rFont val="宋体"/>
        <charset val="134"/>
      </rPr>
      <t>601-3-2</t>
    </r>
  </si>
  <si>
    <r>
      <rPr>
        <sz val="8"/>
        <color rgb="FF000000"/>
        <rFont val="宋体"/>
        <charset val="134"/>
      </rPr>
      <t>轮廓标</t>
    </r>
  </si>
  <si>
    <r>
      <rPr>
        <sz val="8"/>
        <color rgb="FF000000"/>
        <rFont val="宋体"/>
        <charset val="134"/>
      </rPr>
      <t>602</t>
    </r>
  </si>
  <si>
    <r>
      <rPr>
        <sz val="8"/>
        <color rgb="FF000000"/>
        <rFont val="宋体"/>
        <charset val="134"/>
      </rPr>
      <t>护栏</t>
    </r>
  </si>
  <si>
    <r>
      <rPr>
        <sz val="8"/>
        <color rgb="FF000000"/>
        <rFont val="宋体"/>
        <charset val="134"/>
      </rPr>
      <t>602-1</t>
    </r>
  </si>
  <si>
    <r>
      <rPr>
        <sz val="8"/>
        <color rgb="FF000000"/>
        <rFont val="宋体"/>
        <charset val="134"/>
      </rPr>
      <t>混凝土护栏（护墙、立柱）</t>
    </r>
  </si>
  <si>
    <r>
      <rPr>
        <sz val="8"/>
        <color rgb="FF000000"/>
        <rFont val="宋体"/>
        <charset val="134"/>
      </rPr>
      <t>602-1-1</t>
    </r>
  </si>
  <si>
    <r>
      <rPr>
        <sz val="8"/>
        <color rgb="FF000000"/>
        <rFont val="宋体"/>
        <charset val="134"/>
      </rPr>
      <t>现浇钢筋混凝土防撞护栏墙体混凝土</t>
    </r>
  </si>
  <si>
    <t>Rrl-SA-E1</t>
  </si>
  <si>
    <t>本项以米为单位计量，依据图纸所示位置，包括钢管打入、钢筋加工、安装、支模、混凝土浇筑、振捣、养生等为完成本单项所需的一切工序的所有费用，人员、材料（除钢管立柱外）及机械设备由成交人提供，以双方现场签认的数量进行结算。</t>
  </si>
  <si>
    <r>
      <rPr>
        <sz val="8"/>
        <color rgb="FF000000"/>
        <rFont val="宋体"/>
        <charset val="134"/>
      </rPr>
      <t>602-3</t>
    </r>
  </si>
  <si>
    <r>
      <rPr>
        <sz val="8"/>
        <color rgb="FF000000"/>
        <rFont val="宋体"/>
        <charset val="134"/>
      </rPr>
      <t>波形梁钢护栏</t>
    </r>
  </si>
  <si>
    <r>
      <rPr>
        <sz val="8"/>
        <color rgb="FF000000"/>
        <rFont val="宋体"/>
        <charset val="134"/>
      </rPr>
      <t>602-3-1</t>
    </r>
  </si>
  <si>
    <t>Gr-A-4E-C</t>
  </si>
  <si>
    <t>打入式</t>
  </si>
  <si>
    <t>本项以米为单位计量，依据图纸所示位置，包括立柱的打入、防阻块及钢护栏安装、等为完成本单项所需的一切工序的所有费用，人员、机械设备由成交人提供，以双方现场签认的数量进行结算。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</si>
  <si>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602-3-2</t>
    </r>
  </si>
  <si>
    <r>
      <rPr>
        <sz val="8"/>
        <color rgb="FF000000"/>
        <rFont val="宋体"/>
        <charset val="134"/>
      </rPr>
      <t>Gr-A-4E-C(旧)</t>
    </r>
  </si>
  <si>
    <r>
      <rPr>
        <sz val="8"/>
        <color rgb="FF000000"/>
        <rFont val="宋体"/>
        <charset val="134"/>
      </rPr>
      <t>602-3-3</t>
    </r>
  </si>
  <si>
    <t>Gr-SB-2E-C1</t>
  </si>
  <si>
    <r>
      <rPr>
        <sz val="8"/>
        <color rgb="FF000000"/>
        <rFont val="宋体"/>
        <charset val="134"/>
      </rPr>
      <t>602-3-4</t>
    </r>
  </si>
  <si>
    <t>Gr-SB-2E-C2</t>
  </si>
  <si>
    <r>
      <rPr>
        <sz val="8"/>
        <color rgb="FF000000"/>
        <rFont val="宋体"/>
        <charset val="134"/>
      </rPr>
      <t>602-3-5</t>
    </r>
  </si>
  <si>
    <t>Gr-SB-2E-C(旧)</t>
  </si>
  <si>
    <r>
      <rPr>
        <sz val="8"/>
        <color rgb="FF000000"/>
        <rFont val="宋体"/>
        <charset val="134"/>
      </rPr>
      <t>602-3-6</t>
    </r>
  </si>
  <si>
    <r>
      <rPr>
        <sz val="8"/>
        <color rgb="FF000000"/>
        <rFont val="宋体"/>
        <charset val="134"/>
      </rPr>
      <t>602-3-7</t>
    </r>
  </si>
  <si>
    <r>
      <rPr>
        <sz val="8"/>
        <color rgb="FF000000"/>
        <rFont val="宋体"/>
        <charset val="134"/>
      </rPr>
      <t>602-3-8</t>
    </r>
  </si>
  <si>
    <t>Gr-SB-2C</t>
  </si>
  <si>
    <t>混凝土基础</t>
  </si>
  <si>
    <t>本项以米为单位计量，依据图纸所示位置，包括基坑开挖、混凝土浇筑、立柱预埋、防阻块及钢护栏安装、等为完成本单项所需的一切工序的所有费用，人员、材料（除钢护栏材料外）、机械设备由成交人提供，以双方现场签认的数量进行结算。</t>
  </si>
  <si>
    <r>
      <rPr>
        <sz val="8"/>
        <color rgb="FF000000"/>
        <rFont val="宋体"/>
        <charset val="134"/>
      </rPr>
      <t>602-3-9</t>
    </r>
  </si>
  <si>
    <t>Gr-SA-3E</t>
  </si>
  <si>
    <r>
      <rPr>
        <sz val="8"/>
        <color rgb="FF000000"/>
        <rFont val="宋体"/>
        <charset val="134"/>
      </rPr>
      <t>602-3-10</t>
    </r>
  </si>
  <si>
    <t>Gr-SB-DT1</t>
  </si>
  <si>
    <r>
      <rPr>
        <sz val="8"/>
        <color rgb="FF000000"/>
        <rFont val="宋体"/>
        <charset val="134"/>
      </rPr>
      <t>602-3-11</t>
    </r>
  </si>
  <si>
    <t>Gr-SB-FT2</t>
  </si>
  <si>
    <r>
      <rPr>
        <sz val="8"/>
        <color rgb="FF000000"/>
        <rFont val="宋体"/>
        <charset val="134"/>
      </rPr>
      <t>602-3-12</t>
    </r>
  </si>
  <si>
    <t>Gr-A-AT2</t>
  </si>
  <si>
    <r>
      <rPr>
        <sz val="8"/>
        <color rgb="FF000000"/>
        <rFont val="宋体"/>
        <charset val="134"/>
      </rPr>
      <t>602-3-13</t>
    </r>
  </si>
  <si>
    <t>Gr-SB-AT1-2</t>
  </si>
  <si>
    <r>
      <rPr>
        <sz val="8"/>
        <color rgb="FF000000"/>
        <rFont val="宋体"/>
        <charset val="134"/>
      </rPr>
      <t>602-3-14</t>
    </r>
  </si>
  <si>
    <t>Gr-SB-AT2</t>
  </si>
  <si>
    <r>
      <rPr>
        <sz val="8"/>
        <color rgb="FF000000"/>
        <rFont val="宋体"/>
        <charset val="134"/>
      </rPr>
      <t>602-3-15</t>
    </r>
  </si>
  <si>
    <t>Grd-Am-2E</t>
  </si>
  <si>
    <r>
      <rPr>
        <sz val="8"/>
        <color rgb="FF000000"/>
        <rFont val="宋体"/>
        <charset val="134"/>
      </rPr>
      <t>602-3-16</t>
    </r>
  </si>
  <si>
    <t>二转三过渡板</t>
  </si>
  <si>
    <r>
      <rPr>
        <sz val="8"/>
        <color rgb="FF000000"/>
        <rFont val="宋体"/>
        <charset val="134"/>
      </rPr>
      <t>块</t>
    </r>
  </si>
  <si>
    <t>本项以块为单位计量，依据图纸所示位置，包括基础定位与处理、钢板就位安装与锚固、导向板与附属件安装等为完成本单项所需的一切工序的所有费用，人员、机械设备由成交人提供，以双方现场签认的数量进行结算。</t>
  </si>
  <si>
    <r>
      <rPr>
        <sz val="8"/>
        <color rgb="FF000000"/>
        <rFont val="宋体"/>
        <charset val="134"/>
      </rPr>
      <t>602-3-17</t>
    </r>
  </si>
  <si>
    <t>C型梁过渡段①型</t>
  </si>
  <si>
    <r>
      <rPr>
        <sz val="8"/>
        <color rgb="FF000000"/>
        <rFont val="宋体"/>
        <charset val="134"/>
      </rPr>
      <t>处</t>
    </r>
  </si>
  <si>
    <t>本项以处为单位计量，依据图纸所示位置，包括立柱的打入、防阻块及钢护栏安装、等为完成本单项所需的一切工序的所有费用，人员、机械设备由成交人提供，以双方现场签认的数量进行结算。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</si>
  <si>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602-3-18</t>
    </r>
  </si>
  <si>
    <t>C型梁过渡段②型</t>
  </si>
  <si>
    <r>
      <rPr>
        <sz val="8"/>
        <color rgb="FF000000"/>
        <rFont val="宋体"/>
        <charset val="134"/>
      </rPr>
      <t>602-3-19</t>
    </r>
  </si>
  <si>
    <r>
      <rPr>
        <sz val="8"/>
        <color rgb="FF000000"/>
        <rFont val="宋体"/>
        <charset val="134"/>
      </rPr>
      <t>钢护栏恢复(拆除现状重新安装)</t>
    </r>
  </si>
  <si>
    <t>波形梁板(利旧)</t>
  </si>
  <si>
    <r>
      <rPr>
        <sz val="8"/>
        <color rgb="FF000000"/>
        <rFont val="宋体"/>
        <charset val="134"/>
      </rPr>
      <t>-a-1</t>
    </r>
  </si>
  <si>
    <t>两波形梁板</t>
  </si>
  <si>
    <t>本项以米为单位计量，依据图纸所示位置，包括梁板的拆除、装车、移运、交付等为完成本单项所需的一切工序的所有费用，人员、机械设备由成交人提供，以双方现场签认的数量进行结算。</t>
  </si>
  <si>
    <r>
      <rPr>
        <sz val="8"/>
        <color rgb="FF000000"/>
        <rFont val="宋体"/>
        <charset val="134"/>
      </rPr>
      <t>-a-2</t>
    </r>
  </si>
  <si>
    <t>A级三波形梁板</t>
  </si>
  <si>
    <r>
      <rPr>
        <sz val="8"/>
        <color rgb="FF000000"/>
        <rFont val="宋体"/>
        <charset val="134"/>
      </rPr>
      <t>-a-3</t>
    </r>
  </si>
  <si>
    <t>SB级三波形梁板</t>
  </si>
  <si>
    <t>立面标记</t>
  </si>
  <si>
    <t>本项以㎡为单位计量，依据图纸所示位置，包括基面处理、测量放线与遮蔽、底漆涂刷、标记涂刷、模板移除与修边、养护与清理等为完成本单项所需的一切工序的所有费用，人员、材料、机械设备由成交人提供，以双方现场签认的数量进行结算。</t>
  </si>
  <si>
    <r>
      <rPr>
        <sz val="8"/>
        <color rgb="FF000000"/>
        <rFont val="宋体"/>
        <charset val="134"/>
      </rPr>
      <t>602-3-20</t>
    </r>
  </si>
  <si>
    <t>SB级免翼墙过渡护栏</t>
  </si>
  <si>
    <t>本项以处为单位计量，依据图纸所示位置，包括立柱的打入、防阻块及钢护栏安装等为完成本单项所需的一切工序的所有费用，人员、机械设备由成交人提供，以双方现场签认的数量进行结算。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</si>
  <si>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602-5</t>
    </r>
  </si>
  <si>
    <r>
      <rPr>
        <sz val="8"/>
        <color rgb="FF000000"/>
        <rFont val="宋体"/>
        <charset val="134"/>
      </rPr>
      <t>中央分隔带活动护栏</t>
    </r>
  </si>
  <si>
    <r>
      <rPr>
        <sz val="8"/>
        <color rgb="FF000000"/>
        <rFont val="宋体"/>
        <charset val="134"/>
      </rPr>
      <t>602-5-1</t>
    </r>
  </si>
  <si>
    <t>活动护栏</t>
  </si>
  <si>
    <t>本项以米为单位计量，依据图纸所示位置，包括立柱的打入、防阻块及钢护栏安装等为完成本单项所需的一切工序的所有费用，人员、机械设备由成交人提供，以双方现场签认的数量进行结算。</t>
  </si>
  <si>
    <r>
      <rPr>
        <sz val="8"/>
        <color rgb="FF000000"/>
        <rFont val="宋体"/>
        <charset val="134"/>
      </rPr>
      <t>602-6</t>
    </r>
  </si>
  <si>
    <r>
      <rPr>
        <sz val="8"/>
        <color rgb="FF000000"/>
        <rFont val="宋体"/>
        <charset val="134"/>
      </rPr>
      <t>TS级可导向防撞垫</t>
    </r>
  </si>
  <si>
    <r>
      <rPr>
        <sz val="8"/>
        <color rgb="FF000000"/>
        <rFont val="宋体"/>
        <charset val="134"/>
      </rPr>
      <t>602-6-1</t>
    </r>
  </si>
  <si>
    <t>TS级可导向防撞垫基础</t>
  </si>
  <si>
    <t>本项以处为单位计量，依据图纸所示位置，包括支模、混凝土浇筑、振捣、养生等为完成本单项所需的一切工序的所有费用，人员、材料、机械设备由成交人提供，以双方现场签认的数量进行结算。</t>
  </si>
  <si>
    <r>
      <rPr>
        <sz val="8"/>
        <color rgb="FF000000"/>
        <rFont val="宋体"/>
        <charset val="134"/>
      </rPr>
      <t>602-6-2</t>
    </r>
  </si>
  <si>
    <t>TS级可导向防撞垫</t>
  </si>
  <si>
    <r>
      <rPr>
        <sz val="8"/>
        <color rgb="FF000000"/>
        <rFont val="宋体"/>
        <charset val="134"/>
      </rPr>
      <t>套</t>
    </r>
  </si>
  <si>
    <t>本项以套为单位计量，依据图纸所示位置，包括现场定位与基础处理、主体结构地面预组装、整体吊装与精准就位、锚固系统安装与扭矩控制、导向板及附属部件安装等为完成本单项所需的一切工序的所有费用，人员、机械设备由成交人提供，以双方现场签认的数量进行结算。</t>
  </si>
  <si>
    <r>
      <rPr>
        <sz val="8"/>
        <color rgb="FF000000"/>
        <rFont val="宋体"/>
        <charset val="134"/>
      </rPr>
      <t>603</t>
    </r>
  </si>
  <si>
    <r>
      <rPr>
        <sz val="8"/>
        <color rgb="FF000000"/>
        <rFont val="宋体"/>
        <charset val="134"/>
      </rPr>
      <t>隔离栅和防落物网</t>
    </r>
  </si>
  <si>
    <r>
      <rPr>
        <sz val="8"/>
        <color rgb="FF000000"/>
        <rFont val="宋体"/>
        <charset val="134"/>
      </rPr>
      <t>603-5</t>
    </r>
  </si>
  <si>
    <r>
      <rPr>
        <sz val="8"/>
        <color rgb="FF000000"/>
        <rFont val="宋体"/>
        <charset val="134"/>
      </rPr>
      <t>防落网</t>
    </r>
  </si>
  <si>
    <r>
      <rPr>
        <sz val="8"/>
        <color rgb="FF000000"/>
        <rFont val="宋体"/>
        <charset val="134"/>
      </rPr>
      <t>603-5-1</t>
    </r>
  </si>
  <si>
    <t>Bf-Ww-B(Ⅰ)</t>
  </si>
  <si>
    <t>本项以米为单位计量，依据图纸所示位置，包括基础施工（立柱预埋）、立柱安装与校正、焊接网片安装与张拉、边部固定与特殊处理等为完成本单项所需的一切工序的所有费用，人员、材料、机械设备由成交人提供，以双方现场签认的数量进行结算。</t>
  </si>
  <si>
    <r>
      <rPr>
        <sz val="8"/>
        <color rgb="FF000000"/>
        <rFont val="宋体"/>
        <charset val="134"/>
      </rPr>
      <t>604</t>
    </r>
  </si>
  <si>
    <r>
      <rPr>
        <sz val="8"/>
        <color rgb="FF000000"/>
        <rFont val="宋体"/>
        <charset val="134"/>
      </rPr>
      <t>道路交通标志</t>
    </r>
  </si>
  <si>
    <r>
      <rPr>
        <sz val="8"/>
        <color rgb="FF000000"/>
        <rFont val="宋体"/>
        <charset val="134"/>
      </rPr>
      <t>604-1</t>
    </r>
  </si>
  <si>
    <r>
      <rPr>
        <sz val="8"/>
        <color rgb="FF000000"/>
        <rFont val="宋体"/>
        <charset val="134"/>
      </rPr>
      <t>单柱式铝合金标志牌</t>
    </r>
  </si>
  <si>
    <r>
      <rPr>
        <sz val="8"/>
        <color rgb="FF000000"/>
        <rFont val="宋体"/>
        <charset val="134"/>
      </rPr>
      <t>604-1-1</t>
    </r>
  </si>
  <si>
    <t>2400x2800</t>
  </si>
  <si>
    <t>本项以块为单位计量，依据图纸所示位置，包括施工准备、测量定位、基础开挖与浇筑、养护与回填、标志板加工与运输、标志杆安装、标志板安装等为完成本单项所需的一切工序的所有费用，人员、材料、机械设备由成交人提供，以双方现场签认的数量进行结算。</t>
  </si>
  <si>
    <r>
      <rPr>
        <sz val="8"/>
        <color rgb="FF000000"/>
        <rFont val="宋体"/>
        <charset val="134"/>
      </rPr>
      <t>604-1-2</t>
    </r>
  </si>
  <si>
    <r>
      <rPr>
        <sz val="8"/>
        <color rgb="FF000000"/>
        <rFont val="宋体"/>
        <charset val="134"/>
      </rPr>
      <t>600x1420</t>
    </r>
  </si>
  <si>
    <r>
      <rPr>
        <sz val="8"/>
        <color rgb="FF000000"/>
        <rFont val="宋体"/>
        <charset val="134"/>
      </rPr>
      <t>604-1-3</t>
    </r>
  </si>
  <si>
    <r>
      <rPr>
        <sz val="8"/>
        <color rgb="FF000000"/>
        <rFont val="宋体"/>
        <charset val="134"/>
      </rPr>
      <t>2000x1600</t>
    </r>
  </si>
  <si>
    <r>
      <rPr>
        <sz val="8"/>
        <color rgb="FF000000"/>
        <rFont val="宋体"/>
        <charset val="134"/>
      </rPr>
      <t>604-1-4</t>
    </r>
  </si>
  <si>
    <t>1000x1300</t>
  </si>
  <si>
    <r>
      <rPr>
        <sz val="8"/>
        <color rgb="FF000000"/>
        <rFont val="宋体"/>
        <charset val="134"/>
      </rPr>
      <t>604-1-5</t>
    </r>
  </si>
  <si>
    <r>
      <rPr>
        <sz val="8"/>
        <color rgb="FF000000"/>
        <rFont val="宋体"/>
        <charset val="134"/>
      </rPr>
      <t>Φ1200</t>
    </r>
  </si>
  <si>
    <r>
      <rPr>
        <sz val="8"/>
        <color rgb="FF000000"/>
        <rFont val="宋体"/>
        <charset val="134"/>
      </rPr>
      <t>604-1-6</t>
    </r>
  </si>
  <si>
    <r>
      <rPr>
        <sz val="8"/>
        <color rgb="FF000000"/>
        <rFont val="宋体"/>
        <charset val="134"/>
      </rPr>
      <t>Φ1200+1200×610</t>
    </r>
  </si>
  <si>
    <r>
      <rPr>
        <sz val="8"/>
        <color rgb="FF000000"/>
        <rFont val="宋体"/>
        <charset val="134"/>
      </rPr>
      <t>604-1-7</t>
    </r>
  </si>
  <si>
    <r>
      <rPr>
        <sz val="8"/>
        <color rgb="FF000000"/>
        <rFont val="宋体"/>
        <charset val="134"/>
      </rPr>
      <t>2200×1500（桥梁单柱）</t>
    </r>
  </si>
  <si>
    <r>
      <rPr>
        <sz val="8"/>
        <color rgb="FF000000"/>
        <rFont val="宋体"/>
        <charset val="134"/>
      </rPr>
      <t>604-1-8</t>
    </r>
  </si>
  <si>
    <r>
      <rPr>
        <sz val="8"/>
        <color rgb="FF000000"/>
        <rFont val="宋体"/>
        <charset val="134"/>
      </rPr>
      <t>Φ1200（桥梁单柱）</t>
    </r>
  </si>
  <si>
    <r>
      <rPr>
        <sz val="8"/>
        <color rgb="FF000000"/>
        <rFont val="宋体"/>
        <charset val="134"/>
      </rPr>
      <t>604-1-9</t>
    </r>
  </si>
  <si>
    <r>
      <rPr>
        <sz val="8"/>
        <color rgb="FF000000"/>
        <rFont val="宋体"/>
        <charset val="134"/>
      </rPr>
      <t>Φ1200+1200×610（桥梁单柱）</t>
    </r>
  </si>
  <si>
    <r>
      <rPr>
        <sz val="8"/>
        <color rgb="FF000000"/>
        <rFont val="宋体"/>
        <charset val="134"/>
      </rPr>
      <t>604-5</t>
    </r>
  </si>
  <si>
    <t>单悬臂铝合金标志牌</t>
  </si>
  <si>
    <r>
      <rPr>
        <sz val="8"/>
        <color rgb="FF000000"/>
        <rFont val="宋体"/>
        <charset val="134"/>
      </rPr>
      <t>604-5-1</t>
    </r>
  </si>
  <si>
    <r>
      <rPr>
        <sz val="8"/>
        <color rgb="FF000000"/>
        <rFont val="宋体"/>
        <charset val="134"/>
      </rPr>
      <t>3400×2000</t>
    </r>
  </si>
  <si>
    <r>
      <rPr>
        <sz val="8"/>
        <color rgb="FF000000"/>
        <rFont val="宋体"/>
        <charset val="134"/>
      </rPr>
      <t>604-5-2</t>
    </r>
  </si>
  <si>
    <r>
      <rPr>
        <sz val="8"/>
        <color rgb="FF000000"/>
        <rFont val="宋体"/>
        <charset val="134"/>
      </rPr>
      <t>5000×2500</t>
    </r>
  </si>
  <si>
    <r>
      <rPr>
        <sz val="8"/>
        <color rgb="FF000000"/>
        <rFont val="宋体"/>
        <charset val="134"/>
      </rPr>
      <t>604-7</t>
    </r>
  </si>
  <si>
    <r>
      <rPr>
        <sz val="8"/>
        <color rgb="FF000000"/>
        <rFont val="宋体"/>
        <charset val="134"/>
      </rPr>
      <t>附着式铝合金标志牌</t>
    </r>
  </si>
  <si>
    <r>
      <rPr>
        <sz val="8"/>
        <color rgb="FF000000"/>
        <rFont val="宋体"/>
        <charset val="134"/>
      </rPr>
      <t>604-7-1</t>
    </r>
  </si>
  <si>
    <r>
      <rPr>
        <sz val="8"/>
        <color rgb="FF000000"/>
        <rFont val="宋体"/>
        <charset val="134"/>
      </rPr>
      <t>520×320</t>
    </r>
  </si>
  <si>
    <t>本项以个为单位计量，依据图纸所示位置，包括施工准备、测量定位、基础开挖与浇筑、养护与回填、标志板加工与运输、标志杆安装、标志板安装等为完成本单项所需的一切工序的所有费用，人员、材料、机械设备由成交人提供，以双方现场签认的数量进行结算。</t>
  </si>
  <si>
    <r>
      <rPr>
        <sz val="8"/>
        <color rgb="FF000000"/>
        <rFont val="宋体"/>
        <charset val="134"/>
      </rPr>
      <t>604-7-2</t>
    </r>
  </si>
  <si>
    <r>
      <rPr>
        <sz val="8"/>
        <color rgb="FF000000"/>
        <rFont val="宋体"/>
        <charset val="134"/>
      </rPr>
      <t>2000×1600</t>
    </r>
  </si>
  <si>
    <r>
      <rPr>
        <sz val="8"/>
        <color rgb="FF000000"/>
        <rFont val="宋体"/>
        <charset val="134"/>
      </rPr>
      <t>604-7-3</t>
    </r>
  </si>
  <si>
    <r>
      <rPr>
        <sz val="8"/>
        <color rgb="FF000000"/>
        <rFont val="宋体"/>
        <charset val="134"/>
      </rPr>
      <t>604-7-4</t>
    </r>
  </si>
  <si>
    <r>
      <rPr>
        <sz val="8"/>
        <color rgb="FF000000"/>
        <rFont val="宋体"/>
        <charset val="134"/>
      </rPr>
      <t>604-13</t>
    </r>
  </si>
  <si>
    <t>更换版面</t>
  </si>
  <si>
    <r>
      <rPr>
        <sz val="8"/>
        <color rgb="FF000000"/>
        <rFont val="宋体"/>
        <charset val="134"/>
      </rPr>
      <t>604-13-1</t>
    </r>
  </si>
  <si>
    <r>
      <rPr>
        <sz val="8"/>
        <color rgb="FF000000"/>
        <rFont val="宋体"/>
        <charset val="134"/>
      </rPr>
      <t>600×800</t>
    </r>
  </si>
  <si>
    <r>
      <rPr>
        <sz val="8"/>
        <color rgb="FF000000"/>
        <rFont val="宋体"/>
        <charset val="134"/>
      </rPr>
      <t>604-13-2</t>
    </r>
  </si>
  <si>
    <r>
      <rPr>
        <sz val="8"/>
        <color rgb="FF000000"/>
        <rFont val="宋体"/>
        <charset val="134"/>
      </rPr>
      <t>700×480</t>
    </r>
  </si>
  <si>
    <r>
      <rPr>
        <sz val="8"/>
        <color rgb="FF000000"/>
        <rFont val="宋体"/>
        <charset val="134"/>
      </rPr>
      <t>604-13-3</t>
    </r>
  </si>
  <si>
    <r>
      <rPr>
        <sz val="8"/>
        <color rgb="FF000000"/>
        <rFont val="宋体"/>
        <charset val="134"/>
      </rPr>
      <t>△1300</t>
    </r>
  </si>
  <si>
    <r>
      <rPr>
        <sz val="8"/>
        <color rgb="FF000000"/>
        <rFont val="宋体"/>
        <charset val="134"/>
      </rPr>
      <t>604-13-4</t>
    </r>
  </si>
  <si>
    <r>
      <rPr>
        <sz val="8"/>
        <color rgb="FF000000"/>
        <rFont val="宋体"/>
        <charset val="134"/>
      </rPr>
      <t>604-13-5</t>
    </r>
  </si>
  <si>
    <r>
      <rPr>
        <sz val="8"/>
        <color rgb="FF000000"/>
        <rFont val="宋体"/>
        <charset val="134"/>
      </rPr>
      <t>1200×610</t>
    </r>
  </si>
  <si>
    <r>
      <rPr>
        <sz val="8"/>
        <color rgb="FF000000"/>
        <rFont val="宋体"/>
        <charset val="134"/>
      </rPr>
      <t>604-13-6</t>
    </r>
  </si>
  <si>
    <r>
      <rPr>
        <sz val="8"/>
        <color rgb="FF000000"/>
        <rFont val="宋体"/>
        <charset val="134"/>
      </rPr>
      <t>4000×3100（双柱）</t>
    </r>
  </si>
  <si>
    <r>
      <rPr>
        <sz val="8"/>
        <color rgb="FF000000"/>
        <rFont val="宋体"/>
        <charset val="134"/>
      </rPr>
      <t>604-13-7</t>
    </r>
  </si>
  <si>
    <t>4000×3100（单悬臂）</t>
  </si>
  <si>
    <r>
      <rPr>
        <sz val="8"/>
        <color rgb="FF000000"/>
        <rFont val="宋体"/>
        <charset val="134"/>
      </rPr>
      <t>604-14</t>
    </r>
  </si>
  <si>
    <t>贴膜</t>
  </si>
  <si>
    <r>
      <rPr>
        <sz val="8"/>
        <color rgb="FF000000"/>
        <rFont val="宋体"/>
        <charset val="134"/>
      </rPr>
      <t>605</t>
    </r>
  </si>
  <si>
    <t>道路交通标线</t>
  </si>
  <si>
    <r>
      <rPr>
        <sz val="8"/>
        <color rgb="FF000000"/>
        <rFont val="宋体"/>
        <charset val="134"/>
      </rPr>
      <t>605-1</t>
    </r>
  </si>
  <si>
    <t>热熔型涂料路面标线</t>
  </si>
  <si>
    <r>
      <rPr>
        <sz val="8"/>
        <color rgb="FF000000"/>
        <rFont val="宋体"/>
        <charset val="134"/>
      </rPr>
      <t>605-1-1</t>
    </r>
  </si>
  <si>
    <t>临时标线</t>
  </si>
  <si>
    <t>本项以㎡为单位计量，依据图纸所示位置，包括路面清洁与下涂剂处理、测量放样、涂料熔融、施划标线、撒布玻璃珠、修整等为完成本单项所需的一切工序的所有费用，人员、材料、机械设备由成交人提供，以双方现场签认的数量进行结算。</t>
  </si>
  <si>
    <r>
      <rPr>
        <sz val="8"/>
        <color rgb="FF000000"/>
        <rFont val="宋体"/>
        <charset val="134"/>
      </rPr>
      <t>605-1-2</t>
    </r>
  </si>
  <si>
    <t>临时标线（洞内）</t>
  </si>
  <si>
    <r>
      <rPr>
        <sz val="8"/>
        <color rgb="FF000000"/>
        <rFont val="宋体"/>
        <charset val="134"/>
      </rPr>
      <t>605-1-3</t>
    </r>
  </si>
  <si>
    <t>热熔标新</t>
  </si>
  <si>
    <r>
      <rPr>
        <sz val="8"/>
        <color rgb="FF000000"/>
        <rFont val="宋体"/>
        <charset val="134"/>
      </rPr>
      <t>605-1-4</t>
    </r>
  </si>
  <si>
    <t>振动标线</t>
  </si>
  <si>
    <r>
      <rPr>
        <sz val="8"/>
        <color rgb="FF000000"/>
        <rFont val="宋体"/>
        <charset val="134"/>
      </rPr>
      <t>605-1-5</t>
    </r>
  </si>
  <si>
    <r>
      <rPr>
        <sz val="8"/>
        <color rgb="FF000000"/>
        <rFont val="宋体"/>
        <charset val="134"/>
      </rPr>
      <t>点状双组份标线</t>
    </r>
  </si>
  <si>
    <r>
      <rPr>
        <sz val="8"/>
        <color rgb="FF000000"/>
        <rFont val="宋体"/>
        <charset val="134"/>
      </rPr>
      <t>605-1-6</t>
    </r>
  </si>
  <si>
    <r>
      <rPr>
        <sz val="8"/>
        <color rgb="FF000000"/>
        <rFont val="宋体"/>
        <charset val="134"/>
      </rPr>
      <t>纵向减速标线</t>
    </r>
  </si>
  <si>
    <r>
      <rPr>
        <sz val="8"/>
        <color rgb="FF000000"/>
        <rFont val="宋体"/>
        <charset val="134"/>
      </rPr>
      <t>605-4</t>
    </r>
  </si>
  <si>
    <r>
      <rPr>
        <sz val="8"/>
        <color rgb="FF000000"/>
        <rFont val="宋体"/>
        <charset val="134"/>
      </rPr>
      <t>突起路标</t>
    </r>
  </si>
  <si>
    <r>
      <rPr>
        <sz val="8"/>
        <color rgb="FF000000"/>
        <rFont val="宋体"/>
        <charset val="134"/>
      </rPr>
      <t>605-4-1</t>
    </r>
  </si>
  <si>
    <r>
      <rPr>
        <sz val="8"/>
        <color rgb="FF000000"/>
        <rFont val="宋体"/>
        <charset val="134"/>
      </rPr>
      <t>A3突起路标</t>
    </r>
  </si>
  <si>
    <t>本项以个为单位计量，依据图纸所示位置，包括路面清洁与定位放样、涂布专用粘结剂、安装路标并加压、固化养护与清理等为完成本单项所需的一切工序的所有费用，人员、材料、机械设备由成交人提供，以双方现场签认的数量进行结算。</t>
  </si>
  <si>
    <r>
      <rPr>
        <sz val="8"/>
        <color rgb="FF000000"/>
        <rFont val="宋体"/>
        <charset val="134"/>
      </rPr>
      <t>605-5</t>
    </r>
  </si>
  <si>
    <r>
      <rPr>
        <sz val="8"/>
        <color rgb="FF000000"/>
        <rFont val="宋体"/>
        <charset val="134"/>
      </rPr>
      <t>605-5-1</t>
    </r>
  </si>
  <si>
    <r>
      <rPr>
        <sz val="8"/>
        <color rgb="FF000000"/>
        <rFont val="宋体"/>
        <charset val="134"/>
      </rPr>
      <t>VG-De(Rbw)-At1+VG-De(Rby)-At1</t>
    </r>
  </si>
  <si>
    <r>
      <rPr>
        <sz val="8"/>
        <color rgb="FF000000"/>
        <rFont val="宋体"/>
        <charset val="134"/>
      </rPr>
      <t>605-5-2</t>
    </r>
  </si>
  <si>
    <r>
      <rPr>
        <sz val="8"/>
        <color rgb="FF000000"/>
        <rFont val="宋体"/>
        <charset val="134"/>
      </rPr>
      <t>VG-De(Rbw)-At2</t>
    </r>
  </si>
  <si>
    <r>
      <rPr>
        <sz val="8"/>
        <color rgb="FF000000"/>
        <rFont val="宋体"/>
        <charset val="134"/>
      </rPr>
      <t>605-5-3</t>
    </r>
  </si>
  <si>
    <r>
      <rPr>
        <sz val="8"/>
        <color rgb="FF000000"/>
        <rFont val="宋体"/>
        <charset val="134"/>
      </rPr>
      <t>VG-De(Rbw)-At3</t>
    </r>
  </si>
  <si>
    <r>
      <rPr>
        <sz val="8"/>
        <color rgb="FF000000"/>
        <rFont val="宋体"/>
        <charset val="134"/>
      </rPr>
      <t>605-5-4</t>
    </r>
  </si>
  <si>
    <t>反光膜式轮廓标</t>
  </si>
  <si>
    <t>本项以平方米为单位计量，依据图纸所示位置，包括施工准备、测量定位、基础开挖与浇筑、养护与回填、标志板加工与运输、标志杆安装、标志板安装等为完成本单项所需的一切工序的所有费用，人员、材料、机械设备由成交人提供，以双方现场签认的数量进行结算。</t>
  </si>
  <si>
    <r>
      <rPr>
        <sz val="8"/>
        <color rgb="FF000000"/>
        <rFont val="宋体"/>
        <charset val="134"/>
      </rPr>
      <t>605-5-5</t>
    </r>
  </si>
  <si>
    <t>圆形轮廓标</t>
  </si>
  <si>
    <r>
      <rPr>
        <sz val="8"/>
        <color rgb="FF000000"/>
        <rFont val="宋体"/>
        <charset val="134"/>
      </rPr>
      <t>605-6</t>
    </r>
  </si>
  <si>
    <r>
      <rPr>
        <sz val="8"/>
        <color rgb="FF000000"/>
        <rFont val="宋体"/>
        <charset val="134"/>
      </rPr>
      <t>里程牌、百米桩、界碑</t>
    </r>
  </si>
  <si>
    <r>
      <rPr>
        <sz val="8"/>
        <color rgb="FF000000"/>
        <rFont val="宋体"/>
        <charset val="134"/>
      </rPr>
      <t>605-6-1</t>
    </r>
  </si>
  <si>
    <t>拆安百米牌</t>
  </si>
  <si>
    <r>
      <rPr>
        <sz val="8"/>
        <color rgb="FF000000"/>
        <rFont val="宋体"/>
        <charset val="134"/>
      </rPr>
      <t>605-9</t>
    </r>
  </si>
  <si>
    <t>铲除标线</t>
  </si>
  <si>
    <r>
      <rPr>
        <sz val="8"/>
        <color rgb="FF000000"/>
        <rFont val="宋体"/>
        <charset val="134"/>
      </rPr>
      <t>605-9-1</t>
    </r>
  </si>
  <si>
    <t>清除标线</t>
  </si>
  <si>
    <t>本项以平方米为单位计量，依据图纸所示位置，包括施工区域保护、旧标线加热/软化、机械铲除、废料收集与清运、路面清理与检查等为完成本单项所需的一切工序的所有费用，人员、材料、机械设备由成交人提供，以双方现场签认的数量进行结算。</t>
  </si>
  <si>
    <t>防眩板</t>
  </si>
  <si>
    <t>606-1</t>
  </si>
  <si>
    <t>Gs-P-Gr</t>
  </si>
  <si>
    <t>606-2</t>
  </si>
  <si>
    <r>
      <rPr>
        <sz val="8"/>
        <color rgb="FF000000"/>
        <rFont val="宋体"/>
        <charset val="134"/>
      </rPr>
      <t>Gs-P-Gw</t>
    </r>
  </si>
  <si>
    <t>以上项目合计（不含税总价）</t>
  </si>
  <si>
    <t>元</t>
  </si>
  <si>
    <t>税金（9%）</t>
  </si>
  <si>
    <t>含税总价</t>
  </si>
  <si>
    <t>合同包2工程量清单</t>
  </si>
  <si>
    <t>项目名称：G3京台高速浦城至建瓯段安全韧性提升工程劳务队伍选择控制价</t>
  </si>
  <si>
    <t>子目号</t>
  </si>
  <si>
    <t>子目名称</t>
  </si>
  <si>
    <t>单位</t>
  </si>
  <si>
    <t>数量</t>
  </si>
  <si>
    <r>
      <rPr>
        <sz val="8"/>
        <color rgb="FF000000"/>
        <rFont val="宋体"/>
        <charset val="134"/>
      </rPr>
      <t>安全生产费</t>
    </r>
  </si>
  <si>
    <r>
      <rPr>
        <sz val="8"/>
        <color rgb="FF000000"/>
        <rFont val="宋体"/>
        <charset val="134"/>
      </rPr>
      <t>总额</t>
    </r>
  </si>
  <si>
    <r>
      <rPr>
        <sz val="8"/>
        <color rgb="FF000000"/>
        <rFont val="宋体"/>
        <charset val="134"/>
      </rPr>
      <t>项目负责人</t>
    </r>
  </si>
  <si>
    <r>
      <rPr>
        <sz val="8"/>
        <color rgb="FF000000"/>
        <rFont val="宋体"/>
        <charset val="134"/>
      </rPr>
      <t>人.月</t>
    </r>
  </si>
  <si>
    <r>
      <rPr>
        <sz val="8"/>
        <color rgb="FF000000"/>
        <rFont val="宋体"/>
        <charset val="134"/>
      </rPr>
      <t>专职安全员</t>
    </r>
  </si>
  <si>
    <r>
      <rPr>
        <sz val="8"/>
        <color rgb="FF000000"/>
        <rFont val="宋体"/>
        <charset val="134"/>
      </rPr>
      <t>安全督导员、安全巡控人员（不小于1人）</t>
    </r>
  </si>
  <si>
    <r>
      <rPr>
        <sz val="8"/>
        <color rgb="FF000000"/>
        <rFont val="宋体"/>
        <charset val="134"/>
      </rPr>
      <t>普通工</t>
    </r>
  </si>
  <si>
    <r>
      <rPr>
        <sz val="8"/>
        <color rgb="FF000000"/>
        <rFont val="宋体"/>
        <charset val="134"/>
      </rPr>
      <t>工日</t>
    </r>
  </si>
  <si>
    <r>
      <rPr>
        <sz val="8"/>
        <color rgb="FF000000"/>
        <rFont val="宋体"/>
        <charset val="134"/>
      </rPr>
      <t>特种工</t>
    </r>
  </si>
  <si>
    <r>
      <rPr>
        <sz val="8"/>
        <color rgb="FF000000"/>
        <rFont val="宋体"/>
        <charset val="134"/>
      </rPr>
      <t>路面转场费</t>
    </r>
  </si>
  <si>
    <r>
      <rPr>
        <sz val="8"/>
        <color rgb="FF000000"/>
        <rFont val="宋体"/>
        <charset val="134"/>
      </rPr>
      <t>次</t>
    </r>
  </si>
  <si>
    <r>
      <rPr>
        <sz val="8"/>
        <color rgb="FF000000"/>
        <rFont val="宋体"/>
        <charset val="134"/>
      </rPr>
      <t>路面进场费</t>
    </r>
  </si>
  <si>
    <r>
      <rPr>
        <sz val="8"/>
        <color rgb="FF000000"/>
        <rFont val="宋体"/>
        <charset val="134"/>
      </rPr>
      <t>保通临时安全设施（布控）</t>
    </r>
  </si>
  <si>
    <r>
      <rPr>
        <sz val="8"/>
        <color rgb="FF000000"/>
        <rFont val="宋体"/>
        <charset val="134"/>
      </rPr>
      <t>防撞车</t>
    </r>
  </si>
  <si>
    <t>施工标准化（含提升）</t>
  </si>
  <si>
    <r>
      <rPr>
        <sz val="8"/>
        <color rgb="FF000000"/>
        <rFont val="宋体"/>
        <charset val="134"/>
      </rPr>
      <t>施工驻地</t>
    </r>
  </si>
  <si>
    <t>104-2</t>
  </si>
  <si>
    <r>
      <rPr>
        <sz val="8"/>
        <color rgb="FF000000"/>
        <rFont val="宋体"/>
        <charset val="134"/>
      </rPr>
      <t>工地试验室</t>
    </r>
  </si>
  <si>
    <t>104-3</t>
  </si>
  <si>
    <r>
      <rPr>
        <sz val="8"/>
        <color rgb="FF000000"/>
        <rFont val="宋体"/>
        <charset val="134"/>
      </rPr>
      <t>拌和站</t>
    </r>
  </si>
  <si>
    <r>
      <rPr>
        <sz val="8"/>
        <color rgb="FF000000"/>
        <rFont val="宋体"/>
        <charset val="134"/>
      </rPr>
      <t>沥青混凝土拌和站</t>
    </r>
  </si>
  <si>
    <t>104-4</t>
  </si>
  <si>
    <t>104-5</t>
  </si>
  <si>
    <t>小型预制构件场</t>
  </si>
  <si>
    <t>场地清理</t>
  </si>
  <si>
    <t>201-1</t>
  </si>
  <si>
    <r>
      <rPr>
        <sz val="10"/>
        <color rgb="FF000000"/>
        <rFont val="宋体"/>
        <charset val="134"/>
      </rPr>
      <t>拆除混凝土结构</t>
    </r>
  </si>
  <si>
    <t>m3</t>
  </si>
  <si>
    <t>本项以立方米为单位计量，依据图纸所示位置，拆除路基范围内原有的砖、石及其他砌体结构，包括挖除、装卸、移运处理、场地清理、平整等为完成本单项所需的一切工序的所有费用，人员、材料及机械设备由成交人提供，以双方现场签认的数量进行结算。</t>
  </si>
  <si>
    <t>201-2</t>
  </si>
  <si>
    <r>
      <rPr>
        <sz val="10"/>
        <color rgb="FF000000"/>
        <rFont val="宋体"/>
        <charset val="134"/>
      </rPr>
      <t>拆除砖石及其他砌体</t>
    </r>
  </si>
  <si>
    <t>201-3</t>
  </si>
  <si>
    <r>
      <rPr>
        <sz val="10"/>
        <color rgb="FF000000"/>
        <rFont val="宋体"/>
        <charset val="134"/>
      </rPr>
      <t>拆除旧水沟</t>
    </r>
  </si>
  <si>
    <t>特殊路基处理</t>
  </si>
  <si>
    <t>202-1</t>
  </si>
  <si>
    <t>外径60mm、壁厚4mm钢花管</t>
  </si>
  <si>
    <t>m</t>
  </si>
  <si>
    <t>202-2</t>
  </si>
  <si>
    <t>钢管桩处理</t>
  </si>
  <si>
    <t>本项以米为单位计量，依据图纸所示位置，包括钢管桩桩内清孔探查、桩芯填充、桩头处理、安装桩头锚固钢筋、混凝土浇筑与桩顶连接欸、养护与检测等为完成本单项所需的一切工序的所有费用，人员、材料及机械设备由成交人提供，以双方现场签认的数量进行结算。</t>
  </si>
  <si>
    <t>202-3</t>
  </si>
  <si>
    <t>混凝土板</t>
  </si>
  <si>
    <r>
      <rPr>
        <sz val="10"/>
        <color rgb="FF000000"/>
        <rFont val="宋体"/>
        <charset val="134"/>
      </rPr>
      <t>现浇混凝土排水沟</t>
    </r>
  </si>
  <si>
    <r>
      <rPr>
        <sz val="10"/>
        <color rgb="FF000000"/>
        <rFont val="宋体"/>
        <charset val="134"/>
      </rPr>
      <t>现浇混凝土截水沟</t>
    </r>
  </si>
  <si>
    <r>
      <rPr>
        <sz val="10"/>
        <color rgb="FF000000"/>
        <rFont val="宋体"/>
        <charset val="134"/>
      </rPr>
      <t>现浇混凝土急流槽</t>
    </r>
  </si>
  <si>
    <t>其他排水工程</t>
  </si>
  <si>
    <t>206-1</t>
  </si>
  <si>
    <t>206-2</t>
  </si>
  <si>
    <t>M10水泥砂浆</t>
  </si>
  <si>
    <t>206-3</t>
  </si>
  <si>
    <t>横向排水管</t>
  </si>
  <si>
    <t>206-4</t>
  </si>
  <si>
    <t>坡体排水</t>
  </si>
  <si>
    <t>206-5</t>
  </si>
  <si>
    <t>C20砼消力池</t>
  </si>
  <si>
    <t>206-6</t>
  </si>
  <si>
    <t>路肩人孔井</t>
  </si>
  <si>
    <t>座</t>
  </si>
  <si>
    <t>本项以座为单位计量，依据图纸所示位置，包括基坑开挖与支护、混凝土垫层施工、井体砌筑/浇筑、井盖安装与调平、防水与接缝处理、回填与路面恢复等为完成本单项所需的一切工序的所有费用，人员、材料及机械设备由成交人提供，以双方现场签认的数量进行结算。</t>
  </si>
  <si>
    <t>206-7</t>
  </si>
  <si>
    <t>手孔井钢管桩</t>
  </si>
  <si>
    <t>本项以米为单位计量，依据图纸所示位置，包括钢管桩制作与检验、钢管桩沉入施工、桩头处理与钢筋笼安装、手孔井基础与井体施工、桩井连接与整体性保障等为完成本单项所需的一切工序的所有费用，人员、材料及机械设备由成交人提供，以双方现场签认的数量进行结算。</t>
  </si>
  <si>
    <t>206-8</t>
  </si>
  <si>
    <t>C30混凝土台帽</t>
  </si>
  <si>
    <t>路基防护与加固工程</t>
  </si>
  <si>
    <t>207-1</t>
  </si>
  <si>
    <t>一般边坡防护与加固</t>
  </si>
  <si>
    <t>-a</t>
  </si>
  <si>
    <t>C20砼挡墙</t>
  </si>
  <si>
    <t>-b</t>
  </si>
  <si>
    <t>路基挡土墙(及路基支挡墙)</t>
  </si>
  <si>
    <t>207-2</t>
  </si>
  <si>
    <t>高边坡防护与加固</t>
  </si>
  <si>
    <t>1.8m抗滑桩</t>
  </si>
  <si>
    <t>本项以米为单位计量，依据图纸所示位置，包括桩孔开挖与护壁、终孔检查与清孔、钢筋笼制作与安装、桩身混凝土浇筑、桩顶冠梁施工、养护与检测等为完成本单项所需的一切工序的所有费用，人员、材料及机械设备由成交人提供，以双方现场签认的数量进行结算。</t>
  </si>
  <si>
    <t>-c</t>
  </si>
  <si>
    <t>207-3</t>
  </si>
  <si>
    <t>预应力锚索框架梁</t>
  </si>
  <si>
    <t>本项以米为单位计量，包括钻孔、预应力锚索的施作、水泥浆拌合、注浆、模板的安拆、钢筋的加工、运输、安装、混凝土浇筑等为完成本单项所需的一切工序的所有费用（不含套管作业费用），人员、材料及机械设备由成交人提供，以双方现场签认的数量进行结算。</t>
  </si>
  <si>
    <t>207-4</t>
  </si>
  <si>
    <t>本项以米为单位计量，包括测量定位与放样、钻孔、锚杆制作与安装、注浆、框架梁施工、锚杆张拉锁定与封锚等为完成本单项所需的一切工序的所有费用（不含套管作业费用），人员、材料及机械设备由成交人提供，以双方现场签认的数量进行结算。</t>
  </si>
  <si>
    <t>坡面防护及绿化工程</t>
  </si>
  <si>
    <t>208-1</t>
  </si>
  <si>
    <t>m2</t>
  </si>
  <si>
    <t>208-2</t>
  </si>
  <si>
    <t>客土喷草防护</t>
  </si>
  <si>
    <t>石笼挡墙</t>
  </si>
  <si>
    <t>本项以立方米为单位计量，包括石笼网箱组装、石料填充、盖板闭合与连接、墙后回填与过滤层施工等为完成本单项所需的一切工序的所有费用，人员、材料及机械设备由成交人提供，以双方现场签认的数量进行结算。</t>
  </si>
  <si>
    <t>沥青混合料摊铺（单层）</t>
  </si>
  <si>
    <t>305-1</t>
  </si>
  <si>
    <t>指导价2米以内，按1.5米考虑，平均厚度5cm，按指导价120元/处折算。</t>
  </si>
  <si>
    <t>305-2</t>
  </si>
  <si>
    <t>桥面铺装层局部加深（环氧混凝土）</t>
  </si>
  <si>
    <t>305-3</t>
  </si>
  <si>
    <t>隧道局部加深（环氧混凝土）</t>
  </si>
  <si>
    <t>超薄罩面</t>
  </si>
  <si>
    <t>304-1</t>
  </si>
  <si>
    <t>旧路面铣刨</t>
  </si>
  <si>
    <t>306-1</t>
  </si>
  <si>
    <t>306-2</t>
  </si>
  <si>
    <t>拉毛</t>
  </si>
  <si>
    <t>双路拱</t>
  </si>
  <si>
    <t>m³</t>
  </si>
  <si>
    <t>旧路面病害处治</t>
  </si>
  <si>
    <t>308-1</t>
  </si>
  <si>
    <t>㎡</t>
  </si>
  <si>
    <t>308-2</t>
  </si>
  <si>
    <t>刻槽灌缝</t>
  </si>
  <si>
    <t>308-3</t>
  </si>
  <si>
    <t>清缝灌缝</t>
  </si>
  <si>
    <t>308-4</t>
  </si>
  <si>
    <t>308-5</t>
  </si>
  <si>
    <t>拆除沥青砼路面</t>
  </si>
  <si>
    <t>本项以立方米为单位计量，包括沥青砼路面铣刨凿除、废料移运、场地清理等为完成本单项所需的一切工序的所有费用，人员、机械设备由成交人提供，以双方现场签认的数量进行结算。铣刨废料归采购人所有。</t>
  </si>
  <si>
    <t>308-6</t>
  </si>
  <si>
    <t>拆除水泥砼路面</t>
  </si>
  <si>
    <t>本项以立方米为单位计量，包括水泥砼路面铣刨凿除、废料移运、场地清理等为完成本单项所需的一切工序的所有费用，人员、机械设备由成交人提供，以双方现场签认的数量进行结算。</t>
  </si>
  <si>
    <t>310-1</t>
  </si>
  <si>
    <t>本项以吨*公里为单位计量，包括沥青混合料从沥青拌合楼运输至施工现场等为完成本项所需的一切工序所有费用，人员、材料及机械设备由成交人提供。综合运距不得超过68Km,超出部分由成交人自理，采购人原因导致除外。</t>
  </si>
  <si>
    <t>本项以吨*公里为单位计量，包括铣刨料从施工现场运输至采购人指定位置（未指定按35km包干计）等为完成本项所需的一切工序所有费用，人员、材料、废料场地租赁费及机械设备由成交人提供。综合运距不得超过55Km,超出部分由成交人自理，采购人原因导致除外。</t>
  </si>
  <si>
    <t>315-1</t>
  </si>
  <si>
    <t>路面底基层</t>
  </si>
  <si>
    <t>316-1</t>
  </si>
  <si>
    <t>20cm水泥稳定类底基层(5%)</t>
  </si>
  <si>
    <t>本项以平方米为单位计量，包括场地清理、水稳料拌合、摊铺等为完成本单项所需的一切工序的所有费用，人员、材料及机械设备由成交人提供，以双方现场签认的数量进行结算。</t>
  </si>
  <si>
    <t>水泥混凝土路面</t>
  </si>
  <si>
    <t>317-1</t>
  </si>
  <si>
    <t>级配碎（砾）石底基层---15cm</t>
  </si>
  <si>
    <t>本项以平方米为单位计量，包括场地清理、碎石拌合、摊铺等为完成本单项所需的一切工序的所有费用，人员、材料及机械设备由成交人提供，以双方现场签认的数量进行结算。</t>
  </si>
  <si>
    <t>317-2</t>
  </si>
  <si>
    <t>水泥混凝土面层</t>
  </si>
  <si>
    <r>
      <rPr>
        <sz val="8"/>
        <color rgb="FF000000"/>
        <rFont val="Arial"/>
        <charset val="134"/>
      </rPr>
      <t>C30</t>
    </r>
    <r>
      <rPr>
        <sz val="8"/>
        <color rgb="FF000000"/>
        <rFont val="宋体"/>
        <charset val="134"/>
      </rPr>
      <t>混凝土</t>
    </r>
  </si>
  <si>
    <r>
      <rPr>
        <sz val="10"/>
        <color rgb="FF000000"/>
        <rFont val="宋体"/>
        <charset val="134"/>
      </rPr>
      <t>m3</t>
    </r>
  </si>
  <si>
    <t>本项以立方米为单位计量，包括场地清理、混凝土运输及浇筑、混凝土养护、模板安拆、磨光机打磨、切缝等为完成本单项所需的一切工序的所有费用，人员、材料及机械设备由成交人提供，以双方现场签认的数量进行结算。</t>
  </si>
  <si>
    <t>现浇钢筋混凝土防撞护栏</t>
  </si>
  <si>
    <t>601-1</t>
  </si>
  <si>
    <t>RrI-SA-E1</t>
  </si>
  <si>
    <t>601-2</t>
  </si>
  <si>
    <t>SS级混凝土护栏</t>
  </si>
  <si>
    <t>本项以米为单位计量，依据图纸所示位置，包括钢管打入、钢筋加工、安装、支模、混凝土浇筑、振捣、养生等为完成本单项所需的一切工序的所有费用，人员、材料除钢管立柱外）及机械设备由成交人提供，以双方现场签认的数量进行结算。</t>
  </si>
  <si>
    <t>波形钢板护栏</t>
  </si>
  <si>
    <t>602-1</t>
  </si>
  <si>
    <t>602-2</t>
  </si>
  <si>
    <t>Gr-A-4E-C(旧)</t>
  </si>
  <si>
    <t>602-3</t>
  </si>
  <si>
    <t>602-4</t>
  </si>
  <si>
    <t>602-5</t>
  </si>
  <si>
    <t>Gr-SB-2B2-C</t>
  </si>
  <si>
    <t>法兰盘式</t>
  </si>
  <si>
    <t>本项以米为单位计量，依据图纸所示位置，包括法兰盘安装、立柱、防阻块及钢护栏安装等为完成本单项所需的一切工序的所有费用，人员、机械设备由成交人提供，以双方现场签认的数量进行结算。</t>
  </si>
  <si>
    <t>602-6</t>
  </si>
  <si>
    <t>602-7</t>
  </si>
  <si>
    <t>602-8</t>
  </si>
  <si>
    <t>602-9</t>
  </si>
  <si>
    <t>混凝土式</t>
  </si>
  <si>
    <t>602-10</t>
  </si>
  <si>
    <t>Gr-SB-1B2</t>
  </si>
  <si>
    <t>602-11</t>
  </si>
  <si>
    <t>602-12</t>
  </si>
  <si>
    <t>602-13</t>
  </si>
  <si>
    <t>602-14</t>
  </si>
  <si>
    <t>Gr-A-AT1-2</t>
  </si>
  <si>
    <t>本项以米为单位计量，依据图纸所示位置，包括基坑开挖、混凝土浇筑、立柱预埋、防阻块及钢护栏安装、等为完成本单项所需的一切工序的所有费用，人员、材料、机械设备由成交人提供，以双方现场签认的数（除钢护栏材料外）量进行结算。</t>
  </si>
  <si>
    <t>602-15</t>
  </si>
  <si>
    <t>602-16</t>
  </si>
  <si>
    <t>602-17</t>
  </si>
  <si>
    <t>602-18</t>
  </si>
  <si>
    <t>602-19</t>
  </si>
  <si>
    <t>块</t>
  </si>
  <si>
    <t>602-20</t>
  </si>
  <si>
    <t>C型横梁与SB级三波板过渡段</t>
  </si>
  <si>
    <t>处</t>
  </si>
  <si>
    <t>602-21</t>
  </si>
  <si>
    <t>C型梁过渡段与二波护栏</t>
  </si>
  <si>
    <t>602-22</t>
  </si>
  <si>
    <t>端头DR2-1</t>
  </si>
  <si>
    <t>个</t>
  </si>
  <si>
    <t>本项以个为单位计量，依据图纸所示位置，包括基础定位与处理、端头结构组装、就位安装与锚固、导向板与附属件安装等为完成本单项所需的一切工序的所有费用，人员、机械设备由成交人提供，以双方现场签认的数量进行结算。</t>
  </si>
  <si>
    <t>钢护栏恢复（拆除现状重新安装）</t>
  </si>
  <si>
    <t>603-1</t>
  </si>
  <si>
    <t>603-2</t>
  </si>
  <si>
    <t>605-1</t>
  </si>
  <si>
    <t>605-2</t>
  </si>
  <si>
    <t>套</t>
  </si>
  <si>
    <t>单柱式铝合金标志牌</t>
  </si>
  <si>
    <t>607-1</t>
  </si>
  <si>
    <t>△1300</t>
  </si>
  <si>
    <r>
      <rPr>
        <sz val="10"/>
        <color rgb="FF000000"/>
        <rFont val="宋体"/>
        <charset val="134"/>
      </rPr>
      <t>块</t>
    </r>
  </si>
  <si>
    <t>607-2</t>
  </si>
  <si>
    <t>700×480</t>
  </si>
  <si>
    <t>607-3</t>
  </si>
  <si>
    <t>600×800</t>
  </si>
  <si>
    <t>607-4</t>
  </si>
  <si>
    <t>1000×1300</t>
  </si>
  <si>
    <t>607-5</t>
  </si>
  <si>
    <t>2000×1600</t>
  </si>
  <si>
    <t>607-6</t>
  </si>
  <si>
    <t>2400×2800</t>
  </si>
  <si>
    <t>607-7</t>
  </si>
  <si>
    <t>Φ1200</t>
  </si>
  <si>
    <t>607-8</t>
  </si>
  <si>
    <t>Φ1200+1200×610</t>
  </si>
  <si>
    <t>607-9</t>
  </si>
  <si>
    <t>Φ1200+2000×1200+1200+2000×700</t>
  </si>
  <si>
    <t>607-10</t>
  </si>
  <si>
    <t>Φ1200+1200×900</t>
  </si>
  <si>
    <t>607-11</t>
  </si>
  <si>
    <t>Φ1200（桥梁单柱）</t>
  </si>
  <si>
    <t>607-12</t>
  </si>
  <si>
    <t>Φ1200+1200×610（桥梁单柱）</t>
  </si>
  <si>
    <t>607-13</t>
  </si>
  <si>
    <t>600×800（桥梁单柱）</t>
  </si>
  <si>
    <t>607-14</t>
  </si>
  <si>
    <t>2200×1500（桥梁单柱）</t>
  </si>
  <si>
    <t>附着式铝合金标志牌</t>
  </si>
  <si>
    <t>608-1</t>
  </si>
  <si>
    <t>520×320</t>
  </si>
  <si>
    <t>608-2</t>
  </si>
  <si>
    <t>1600×2200</t>
  </si>
  <si>
    <t>608-3</t>
  </si>
  <si>
    <t>608-4</t>
  </si>
  <si>
    <t>608-5</t>
  </si>
  <si>
    <t>8000×3000</t>
  </si>
  <si>
    <r>
      <rPr>
        <sz val="10"/>
        <color rgb="FF000000"/>
        <rFont val="宋体"/>
        <charset val="134"/>
      </rPr>
      <t>单悬臂铝合金标志牌</t>
    </r>
  </si>
  <si>
    <t>609-1</t>
  </si>
  <si>
    <r>
      <rPr>
        <sz val="10"/>
        <color rgb="FF000000"/>
        <rFont val="宋体"/>
        <charset val="134"/>
      </rPr>
      <t>5000×2500</t>
    </r>
  </si>
  <si>
    <t>610-1</t>
  </si>
  <si>
    <t>610-2</t>
  </si>
  <si>
    <t>610-3</t>
  </si>
  <si>
    <t>1800×2600</t>
  </si>
  <si>
    <t>610-4</t>
  </si>
  <si>
    <t>5000×3000</t>
  </si>
  <si>
    <t>610-5</t>
  </si>
  <si>
    <t>4000×3100</t>
  </si>
  <si>
    <t>610-6</t>
  </si>
  <si>
    <t>5000×2600</t>
  </si>
  <si>
    <t>移动标志</t>
  </si>
  <si>
    <t>613-1</t>
  </si>
  <si>
    <t>单悬臂标志5000×2500</t>
  </si>
  <si>
    <t>613-2</t>
  </si>
  <si>
    <t>单柱标志2000×1600</t>
  </si>
  <si>
    <t>门架标志</t>
  </si>
  <si>
    <t>614-1</t>
  </si>
  <si>
    <t>3700×4200+3700×4200+1800×820</t>
  </si>
  <si>
    <t>路面标线</t>
  </si>
  <si>
    <t>615-1</t>
  </si>
  <si>
    <t>热熔标线</t>
  </si>
  <si>
    <t>43.93</t>
  </si>
  <si>
    <t>615-2</t>
  </si>
  <si>
    <t>128.66</t>
  </si>
  <si>
    <t>615-3</t>
  </si>
  <si>
    <t>彩色防滑标线</t>
  </si>
  <si>
    <t>615-4</t>
  </si>
  <si>
    <t>点状双组份标线</t>
  </si>
  <si>
    <t>615-5</t>
  </si>
  <si>
    <t>纵向减速标线</t>
  </si>
  <si>
    <t>46.41</t>
  </si>
  <si>
    <t>A3突起路标</t>
  </si>
  <si>
    <t>Ф150（百米牌）</t>
  </si>
  <si>
    <t>栏式轮廓标</t>
  </si>
  <si>
    <t>618-1</t>
  </si>
  <si>
    <t>VG-De(Rbw)-At1+VG-De(Rby)-At1</t>
  </si>
  <si>
    <t>618-2</t>
  </si>
  <si>
    <t>VG-De(Rbw)-At2+VG-De(Rby)-At2</t>
  </si>
  <si>
    <t>618-3</t>
  </si>
  <si>
    <t>VG-De(Rbw)-At3+VG-De(Rby)-At3</t>
  </si>
  <si>
    <t>618-4</t>
  </si>
  <si>
    <t>618-5</t>
  </si>
  <si>
    <t>616-1</t>
  </si>
  <si>
    <t>616-2</t>
  </si>
  <si>
    <t>Gs-P-Gw</t>
  </si>
  <si>
    <t>拆除铝合金标志</t>
  </si>
  <si>
    <t>617-1</t>
  </si>
  <si>
    <t>617-2</t>
  </si>
  <si>
    <t>附着式标志</t>
  </si>
  <si>
    <t>617-3</t>
  </si>
  <si>
    <t>拆除波形梁护栏</t>
  </si>
  <si>
    <t>618-6</t>
  </si>
  <si>
    <t>Grdb-A-2E</t>
  </si>
  <si>
    <t>618-7</t>
  </si>
  <si>
    <t>二波形梁板</t>
  </si>
  <si>
    <t>618-8</t>
  </si>
  <si>
    <t>插拔式活动护栏</t>
  </si>
  <si>
    <t>本项以平方米为单位计量，依据图纸所示位置，包括施工区域保护、旧标线加热/软化、机械铲除、废料收集与清运、路面清理与检查等为完成本单项所需的一切工序的所有费用，人员、材料、机械设备由成交人提供，以双方现场签认的数量进行结算。钢护栏废料归采购人所有。</t>
  </si>
  <si>
    <t>拆除轮廓标</t>
  </si>
  <si>
    <t>本项以个为单位计量，依据图纸所示位置，包括施工区域保护、旧标线加热/软化、机械铲除、废料收集与清运、路面清理与检查等为完成本单项所需的一切工序的所有费用，人员、材料、机械设备由成交人提供，以双方现场签认的数量进行结算。钢护栏废料归采购人所有。</t>
  </si>
  <si>
    <t>防落网</t>
  </si>
  <si>
    <t>621-1</t>
  </si>
  <si>
    <r>
      <rPr>
        <sz val="8"/>
        <color rgb="FF000000"/>
        <rFont val="Arial"/>
        <charset val="134"/>
      </rPr>
      <t>Bf-Ww-B(</t>
    </r>
    <r>
      <rPr>
        <sz val="8"/>
        <color rgb="FF000000"/>
        <rFont val="宋体"/>
        <charset val="134"/>
      </rPr>
      <t>Ⅰ</t>
    </r>
    <r>
      <rPr>
        <sz val="8"/>
        <color rgb="FF000000"/>
        <rFont val="Arial"/>
        <charset val="134"/>
      </rPr>
      <t>)</t>
    </r>
  </si>
  <si>
    <t>避险车道</t>
  </si>
  <si>
    <t>622-1</t>
  </si>
  <si>
    <t>水马</t>
  </si>
  <si>
    <t>本项以米为单位计量，依据图纸所示位置，包括水马的运输、摆放、收回等为完成本单项所需的一切工序的所有费用，人员、材料、机械设备由成交人提供，以双方现场签认的数量进行结算。</t>
  </si>
  <si>
    <t>622-2</t>
  </si>
  <si>
    <t>废弃轮胎</t>
  </si>
  <si>
    <t>本项以个为单位计量，依据图纸所示位置，包括轮胎的运输、摆放、收回等为完成本单项所需的一切工序的所有费用，人员、材料、机械设备由成交人提供，以双方现场签认的数量进行结算。</t>
  </si>
  <si>
    <t>622-3</t>
  </si>
  <si>
    <t>砂袋</t>
  </si>
  <si>
    <t>本项以立方米为单位计量，依据图纸所示位置，包括砂袋的运输、摆放、收回等为完成本单项所需的一切工序的所有费用，人员、材料、机械设备由成交人提供，以双方现场签认的数量进行结算。</t>
  </si>
  <si>
    <t>合同包3工程量清单</t>
  </si>
  <si>
    <t>项目名称：G76夏蓉高速龙岩至南平段安全韧性提升工程施工劳务选择控制价</t>
  </si>
  <si>
    <r>
      <rPr>
        <sz val="8"/>
        <color rgb="FF000000"/>
        <rFont val="宋体"/>
        <charset val="134"/>
      </rPr>
      <t>平板清障拖车</t>
    </r>
  </si>
  <si>
    <t>本项以台班为单位计量，包括清障拖车、清障拖车使用、维护、过路费、燃油费等为完成该项施工内容发生的一切费用，人员、材料及机械设备由成交人提供。</t>
  </si>
  <si>
    <t>清除表土</t>
  </si>
  <si>
    <t xml:space="preserve">本项以立方米为单位计量，依据图纸所示位置，清楚表面杂草及虚土，包括挖除、装卸、移运处理、场地清理、平整等为完成本单项所需的一切工序的所有费用，人员、机械设备由成交人提供，以双方现场签认的数量进行结算。 </t>
  </si>
  <si>
    <t>拆除旧建筑物、构筑物</t>
  </si>
  <si>
    <t>路基挖方</t>
  </si>
  <si>
    <t>挖土方</t>
  </si>
  <si>
    <t xml:space="preserve">本项以立方米为单位计量，依据图纸所示位置，包括挖除、装卸、移运处理、场地清理、平整等为完成本单项所需的一切工序的所有费用，人员、机械设备由成交人提供，以双方现场签认的数量进行结算。 </t>
  </si>
  <si>
    <t>路基填方</t>
  </si>
  <si>
    <t>203-1</t>
  </si>
  <si>
    <t>利用土方填筑</t>
  </si>
  <si>
    <t xml:space="preserve">本项以立方米为单位计量，依据图纸所示位置，取土外运至施工场地，包括挖除、装卸、移运处理、场地清理、平整等为完成本单项所需的一切工序的所有费用，人员、机械设备由成交人提供，以双方现场签认的数量进行结算。 </t>
  </si>
  <si>
    <t>203-2</t>
  </si>
  <si>
    <t>上路床回填砂性土</t>
  </si>
  <si>
    <t>204-1</t>
  </si>
  <si>
    <t>低填浅挖路基处理</t>
  </si>
  <si>
    <t>本项以米为单位计量，依据图纸所示位置，对低填浅挖段进行测量放样、原地面清表、开挖、地基处理与换填，包括路基开挖等为完成本单项所需的一切工序的所有费用，人员、材料及机械设备由成交人提供，以双方现场签认的数量进行结算。</t>
  </si>
  <si>
    <t>204-2</t>
  </si>
  <si>
    <t>非软基段拼宽处理</t>
  </si>
  <si>
    <t>本项以米为单位计量，依据图纸所示位置，对低填浅挖段进行测量放样、原地面清表、开挖、地基处理、填筑与压实，包括拼宽处理等为完成本单项所需的一切工序的所有费用，人员、材料及机械设备由成交人提供，以双方现场签认的数量进行结算。</t>
  </si>
  <si>
    <t>边沟</t>
  </si>
  <si>
    <t>205-1</t>
  </si>
  <si>
    <t>现浇混凝土边沟</t>
  </si>
  <si>
    <t>截水沟</t>
  </si>
  <si>
    <t>现浇混凝土截水沟</t>
  </si>
  <si>
    <t>渗（盲）沟</t>
  </si>
  <si>
    <t>本项以立方米为单位计量，依据图纸所示位置，建造盲沟，包括模板安装与拆除、混凝土浇筑与养护、土工膜铺设等为完成本单项所需的一切工序的所有费用，人员、材料及机械设备由成交人提供，以双方现场签认的数量进行结算。</t>
  </si>
  <si>
    <t>检修踏步兼流水槽及跨沟搭板工程</t>
  </si>
  <si>
    <t>本项以立方米为单位计量，依据图纸所示位置，检修踏步、流水槽、跨沟搭板，包括模板安装与拆除、混凝土浇筑与养护、土工膜铺设等为完成本单项所需的一切工序的所有费用，人员、材料及机械设备由成交人提供，以双方现场签认的数量进行结算。</t>
  </si>
  <si>
    <t>路堤边坡防护</t>
  </si>
  <si>
    <t>撒播植草</t>
  </si>
  <si>
    <t>本项以平方米为单位计量，依据图纸所示位置，撒播草籽，包括模板安装与拆除、混凝土浇筑与养护、土工膜铺设等为完成本单项所需的一切工序的所有费用，人员、材料及机械设备由成交人提供，以双方现场签认的数量进行结算。</t>
  </si>
  <si>
    <t>护坡道、嵌边等其他防护</t>
  </si>
  <si>
    <t>本项以立方米为单位计量，依据图纸所示位置，按设计要求进行施作，包括模板安装与拆除、混凝土浇筑与养护、土工膜铺设等为完成本单项所需的一切工序的所有费用，人员、材料及机械设备由成交人提供，以双方现场签认的数量进行结算。</t>
  </si>
  <si>
    <t>路堑边坡防护</t>
  </si>
  <si>
    <t>客土喷播植草</t>
  </si>
  <si>
    <t>本项以平方米为单位计量，依据图纸所示位置，客土喷播植草，包括模板安装与拆除、混凝土浇筑与养护、土工膜铺设等为完成本单项所需的一切工序的所有费用，人员、材料及机械设备由成交人提供，以双方现场签认的数量进行结算。</t>
  </si>
  <si>
    <t>种植灌木</t>
  </si>
  <si>
    <t>株</t>
  </si>
  <si>
    <t>本项以株为单位计量，依据图纸所示位置，栽植灌木，包括灌木的采购、运输、栽种等为完成本单项所需的一切工序的所有费用，人员、材料及机械设备由成交人提供，以双方现场签认的数量进行结算。</t>
  </si>
  <si>
    <t>208-3</t>
  </si>
  <si>
    <t>其他防护</t>
  </si>
  <si>
    <t>高填深挖段支挡工程</t>
  </si>
  <si>
    <t>本项以立方米为单位计量，依据图纸所示位置，对高填深挖段进行测量放样、原地面清表、开挖、地基处理、填筑与压实，包括支挡等为完成本单项所需的一切工序的所有费用，人员、材料及机械设备由成交人提供，以双方现场签认的数量进行结算。</t>
  </si>
  <si>
    <t>碎落台绿化开挖及回填土</t>
  </si>
  <si>
    <t>本项以立方米为单位计量，依据图纸所示位置，进行施工准备、测量放样、 开挖、基底整平与压实、回填土 ，包括开挖及回填土等为完成本单项所需的一切工序的所有费用，人员、材料及机械设备由成交人提供，以双方现场签认的数量进行结算。</t>
  </si>
  <si>
    <t>本项以平方米为单位计量，包括微表处精铣刨、路面清扫等为完成本单项所需的一切工序的所有费用，人员、材料及机械设备由成交人提供，以双方现场签认的数量进行结算。铣刨废料归采购人所有。铣刨废料归采购人所有。</t>
  </si>
  <si>
    <t>本项以立方米为单位计量，包括混凝土凿除、边沿切割、路面清扫等为完成本单项所需的一切工序的所有费用，人员、材料及机械设备由成交人提供，以双方现场签认的数量进行结算。</t>
  </si>
  <si>
    <t>304-2</t>
  </si>
  <si>
    <t>304-3</t>
  </si>
  <si>
    <t>307-1</t>
  </si>
  <si>
    <t>307-2</t>
  </si>
  <si>
    <t>本项以米为单位计量，包括清缝、灌缝等为完成本单项所需的一切工序的所有费用，人员、材料（除灌缝用热沥青）及机械设备由成交人提供，以双方现场签认的数量进行结算。</t>
  </si>
  <si>
    <t>307-3</t>
  </si>
  <si>
    <t>307-4</t>
  </si>
  <si>
    <t>307-5</t>
  </si>
  <si>
    <t>307-6</t>
  </si>
  <si>
    <t>309-1</t>
  </si>
  <si>
    <t>米</t>
  </si>
  <si>
    <t>本项以米为单位计量，包括沥青切缝、凿除、废料清理、移运、碎石及沥青层摊铺等为完成本单项所需的一切工序的所有费用，人员、材料（除石料）及机械设备由成交人提供，以双方现场签认的数量进行结算。</t>
  </si>
  <si>
    <t>UHPC横向排水槽</t>
  </si>
  <si>
    <t>UHPC装配式排水槽（单孔）</t>
  </si>
  <si>
    <t>本项以米为单位计量，包括沥青切缝、凿除、废料清理、移运、排水槽布设安装等为完成本单项所需的一切工序的所有费用，人员、材料及机械设备由成交人提供，以双方现场签认的数量进行结算。</t>
  </si>
  <si>
    <t>310-2</t>
  </si>
  <si>
    <t>环氧树脂砂浆</t>
  </si>
  <si>
    <t>本项以立方米为单位计量，包括环氧砂浆拌合、摊铺等为完成本单项所需的一切工序的所有费用，人员、材料及机械设备由成交人提供，以双方现场签认的数量进行结算。</t>
  </si>
  <si>
    <t>本项以吨*公里为单位计量，包括沥青混合料从沥青拌合楼运输至施工现场等为完成本项所需的一切工序所有费用，人员、材料、废料场地租赁费及机械设备由成交人提供。综合运距不得超过40km,超出部分由成交人自理，采购人原因导致除外。</t>
  </si>
  <si>
    <t>本项以吨*公里为单位计量，包括铣刨料从施工现场运输至采购人指定位置（未指定按35km包干计）等为完成本项所需的一切工序所有费用，人员、材料及机械设备由成交人提供。综合运距不得超过30km,超出部分由成交人自理，采购人原因导致除外。</t>
  </si>
  <si>
    <t>20cm水泥稳定类底基层(3%)</t>
  </si>
  <si>
    <t>路面基层</t>
  </si>
  <si>
    <t>30cm水泥稳定类基层(5%)</t>
  </si>
  <si>
    <t>318-1</t>
  </si>
  <si>
    <t>318-2</t>
  </si>
  <si>
    <t>C15素混凝土基层--20cm</t>
  </si>
  <si>
    <t>本项以平方米为单位计量，包括场地清理、混凝土拌合、运输、摊铺等为完成本单项所需的一切工序的所有费用，人员、材料及机械设备由成交人提供，以双方现场签认的数量进行结算。</t>
  </si>
  <si>
    <t>318-3</t>
  </si>
  <si>
    <t>水泥混凝土</t>
  </si>
  <si>
    <t>钢筋</t>
  </si>
  <si>
    <t>本项以T为单位计量，包括钢筋加工、运输、安装等为完成本单项所需的一切工序的所有费用，人员、材料及机械设备由成交人提供，以双方现场签认的数量进行结算。</t>
  </si>
  <si>
    <t>植筋</t>
  </si>
  <si>
    <t>过渡板路面</t>
  </si>
  <si>
    <t>319-1</t>
  </si>
  <si>
    <t>C35砼过渡板--30cm</t>
  </si>
  <si>
    <t>319-2</t>
  </si>
  <si>
    <t>3%水稳底基层--20cm</t>
  </si>
  <si>
    <t>本项以米为单位计量，依据图纸所示位置，包括钢管打入、钢筋加工、安装、支模、混凝土浇筑、振捣、养生等为完成本单项所需的一切工序的所有费用，人员、材料（除立柱外）及机械设备由成交人提供，以双方现场签认的数量进行结算。</t>
  </si>
  <si>
    <t>Rcw-SS-Z护栏</t>
  </si>
  <si>
    <t>本项以米为单位计量，依据图纸所示位置，包括钢筋加工、安装、支模、混凝土浇筑、振捣、养生等为完成本单项所需的一切工序的所有费用，人员、材料（除立柱外）及机械设备由成交人提供，以双方现场签认的数量进行结算。</t>
  </si>
  <si>
    <t>601-3</t>
  </si>
  <si>
    <t>法兰盘基础</t>
  </si>
  <si>
    <t>本项以米为单位计量，依据图纸所示位置，包括法兰盘安装、立柱、防阻块及钢护栏安装、等为完成本单项所需的一切工序的所有费用，人员、机械设备由成交人提供，以双方现场签认的数量进行结算。</t>
  </si>
  <si>
    <t>GrQM-SB-1.33E</t>
  </si>
  <si>
    <t>Gr-A-TG1</t>
  </si>
  <si>
    <t>原立柱上加套管</t>
  </si>
  <si>
    <t>本项以米为单位计量，依据图纸所示位置，包括防阻块及钢护栏安装、等为完成本单项所需的一切工序的所有费用，人员、机械设备由成交人提供，以双方现场签认的数量进行结算。</t>
  </si>
  <si>
    <t>GrQM-SB-DT1</t>
  </si>
  <si>
    <t>GrQM-SB-FT2</t>
  </si>
  <si>
    <t>GrQM-SB-1.33C</t>
  </si>
  <si>
    <t>BT-1-4</t>
  </si>
  <si>
    <t>AT1</t>
  </si>
  <si>
    <t>AT2</t>
  </si>
  <si>
    <t>Grd-Am-1B2</t>
  </si>
  <si>
    <t>Gr-A-4E路侧波形梁护栏3</t>
  </si>
  <si>
    <t>TS级吸能端头</t>
  </si>
  <si>
    <t>本项以处为单位计量，依据图纸所示位置，包括基础定位与处理、端头结构组装、就位安装与锚固、导向板与附属件安装等为完成本单项所需的一切工序的所有费用，人员、机械设备由成交人提供，以双方现场签认的数量进行结算。</t>
  </si>
  <si>
    <t>圆端头DR1-2</t>
  </si>
  <si>
    <t>圆端头DR3-1</t>
  </si>
  <si>
    <t>钻孔</t>
  </si>
  <si>
    <t>本项以米为单位计量，依据图纸所示位置，包括钻孔、清孔、场地清理等为完成本单项所需的一切工序的所有费用，人员、机械设备由成交人提供，以双方现场签认的数量进行结算。</t>
  </si>
  <si>
    <t>2200*1500</t>
  </si>
  <si>
    <t>Φ1300</t>
  </si>
  <si>
    <t>611-1</t>
  </si>
  <si>
    <t>4280×3900+1800×920</t>
  </si>
  <si>
    <t>611-2</t>
  </si>
  <si>
    <t>5000×2500</t>
  </si>
  <si>
    <t>612-1</t>
  </si>
  <si>
    <t>单柱式铝塑板标志牌</t>
  </si>
  <si>
    <t>1060×890铝塑板标志牌单柱式28</t>
  </si>
  <si>
    <t>1100×2300（收费岛ETC车道）铝塑板标志牌单柱式28</t>
  </si>
  <si>
    <t>613-3</t>
  </si>
  <si>
    <t>1200×2400铝塑板标志牌单柱式28</t>
  </si>
  <si>
    <t>613-4</t>
  </si>
  <si>
    <t>1300×2000铝塑板标志牌单柱式28</t>
  </si>
  <si>
    <t>613-5</t>
  </si>
  <si>
    <t>2000×2000铝塑板标志牌单柱式28</t>
  </si>
  <si>
    <t>613-6</t>
  </si>
  <si>
    <t>Φ1000+1000×600铝塑板标志牌单柱式28</t>
  </si>
  <si>
    <t>613-7</t>
  </si>
  <si>
    <t>2400×2000铝塑板标志牌单柱式28</t>
  </si>
  <si>
    <t>双柱式铝塑板标志牌</t>
  </si>
  <si>
    <t>900×900铝塑板标志牌双柱式28（标志改膜）</t>
  </si>
  <si>
    <t>614-2</t>
  </si>
  <si>
    <t>附着式铝塑板标志牌</t>
  </si>
  <si>
    <t>614-3</t>
  </si>
  <si>
    <t>1100×2300附着式标志牌</t>
  </si>
  <si>
    <t>614-4</t>
  </si>
  <si>
    <t>1600×1100附着式标志牌</t>
  </si>
  <si>
    <t>614-5</t>
  </si>
  <si>
    <t>2500×720附着式标志牌</t>
  </si>
  <si>
    <t>614-6</t>
  </si>
  <si>
    <t>650×1900附着式标志牌</t>
  </si>
  <si>
    <t>移位</t>
  </si>
  <si>
    <t>单柱</t>
  </si>
  <si>
    <t>2000×1500</t>
  </si>
  <si>
    <t>1300×2000</t>
  </si>
  <si>
    <t>-d</t>
  </si>
  <si>
    <t>单悬</t>
  </si>
  <si>
    <t>616-3</t>
  </si>
  <si>
    <t>换膜</t>
  </si>
  <si>
    <t>本项以平方米为单位计量，依据图纸所示位置，包括现场拆除与运输、旧膜清除与铝板处理、新反光膜裁剪与定位、粘贴与辊压、修边与检验、现场回装等为完成本单项所需的一切工序的所有费用，人员、材料、机械设备由成交人提供，以双方现场签认的数量进行结算。</t>
  </si>
  <si>
    <t>617-4</t>
  </si>
  <si>
    <t>箭头标线</t>
  </si>
  <si>
    <t>620-1</t>
  </si>
  <si>
    <t>620-2</t>
  </si>
  <si>
    <t>本项以套为单位计量，依据图纸所示位置，包括测量定位、支架/立柱安装、防眩板安装、线形调整与紧固、最终检查与清理等为完成本单项所需的一切工序的所有费用，人员、材料、机械设备由成交人提供，以双方现场签认的数量进行结算。</t>
  </si>
  <si>
    <t>Grb-A-B</t>
  </si>
  <si>
    <t>本项以米为单位计量，依据图纸所示位置，包括安全评估与检查、分段松解与拆除、分类整理与清运、基础处理与场地恢复等为完成本单项所需的一切工序的所有费用，人员、材料、机械设备由成交人提供，以双方现场签认的数量进行结算。</t>
  </si>
  <si>
    <t>Grb-A-E</t>
  </si>
  <si>
    <t>Grb-S-B</t>
  </si>
  <si>
    <t>622-4</t>
  </si>
  <si>
    <t>Grb-S-C</t>
  </si>
  <si>
    <t>622-5</t>
  </si>
  <si>
    <t>Grb-S-E</t>
  </si>
  <si>
    <t>622-6</t>
  </si>
  <si>
    <t>Grb-SB-1E</t>
  </si>
  <si>
    <t>622-7</t>
  </si>
  <si>
    <t>Grb-SB-E</t>
  </si>
  <si>
    <t>622-8</t>
  </si>
  <si>
    <t>622-9</t>
  </si>
  <si>
    <t>622-10</t>
  </si>
  <si>
    <t>Grb-Sm-E</t>
  </si>
  <si>
    <t>622-11</t>
  </si>
  <si>
    <t>市政隔离栏杆（高）</t>
  </si>
  <si>
    <t>本项以米为单位计量，依据图纸所示位置，包括测量定位与放样、基础施工、立柱安装与调校、栏杆片安装与调整、最终紧固与检查等为完成本单项所需的一切工序的所有费用，人员、材料、机械设备由成交人提供，以双方现场签认的数量进行结算。</t>
  </si>
  <si>
    <t>隔离栅</t>
  </si>
  <si>
    <t>624-1</t>
  </si>
  <si>
    <r>
      <rPr>
        <sz val="8"/>
        <color rgb="FF000000"/>
        <rFont val="宋体"/>
        <charset val="134"/>
      </rPr>
      <t>焊接网型</t>
    </r>
    <r>
      <rPr>
        <sz val="8"/>
        <color rgb="FF000000"/>
        <rFont val="Arial"/>
        <charset val="134"/>
      </rPr>
      <t>F-Ww-C</t>
    </r>
  </si>
  <si>
    <t>本项以米为单位计量，依据图纸所示位置，包括测量定位、基础开挖与立柱安装、焊接网张拉与固定、端部及过渡处理、调整与紧固等为完成本单项所需的一切工序的所有费用，人员、材料、机械设备由成交人提供，以双方现场签认的数量进行结算。</t>
  </si>
  <si>
    <t>拆除标志</t>
  </si>
  <si>
    <t>629-1</t>
  </si>
  <si>
    <t>拆除单柱式标志</t>
  </si>
  <si>
    <t>本项以个为单位计量，依据图纸所示位置，包括现场勘查与连接检查、高空作业拆除、杆件处理、现场清理与恢复、物料转运与存放等为完成本单项所需的一切工序的所有费用，人员、材料、机械设备由成交人提供，以双方现场签认的数量进行结算。</t>
  </si>
  <si>
    <t>629-2</t>
  </si>
  <si>
    <t>拆除双柱式标志</t>
  </si>
  <si>
    <t>629-3</t>
  </si>
  <si>
    <t>拆除单悬式标志</t>
  </si>
  <si>
    <t>629-4</t>
  </si>
  <si>
    <t>拆除附着式标志</t>
  </si>
  <si>
    <t>拆除隔离栅</t>
  </si>
  <si>
    <t>本项以米为单位计量，依据图纸所示位置，包括 现场勘查与方案确定、栅片拆卸、立柱拔除、构件分类与清运、场地恢复与平整等为完成本单项所需的一切工序的所有费用，人员、材料、机械设备由成交人提供，以双方现场签认的数量进行结算。</t>
  </si>
  <si>
    <t>限高架</t>
  </si>
  <si>
    <t>631-1</t>
  </si>
  <si>
    <t>临时限高架</t>
  </si>
  <si>
    <t>本项以个为单位计量，依据图纸所示位置，包括基坑开挖、限高架加工、运输、安装等为完成本单项所需的一切工序的所有费用，人员、材料、机械设备由成交人提供，以双方现场签认的数量进行结算。</t>
  </si>
  <si>
    <t>弹性交通柱</t>
  </si>
  <si>
    <t>本项以个为单位计量，依据图纸所示位置，包括测量定位、钻孔、清孔与基底处理、安装预埋件或直接灌胶、插入柱体并调校、固化养护等为完成本单项所需的一切工序的所有费用，人员、材料、机械设备由成交人提供，以双方现场签认的数量进行结算。</t>
  </si>
  <si>
    <t>交通标志</t>
  </si>
  <si>
    <t>633-1</t>
  </si>
  <si>
    <t>更换板面</t>
  </si>
  <si>
    <t>本项以个为单位计量，依据图纸所示位置，包括现场勘查与旧版拆卸、新版面检查与准备、安装新版面并调整、紧固与最终检查等为完成本单项所需的一切工序的所有费用，人员、材料、机械设备由成交人提供，以双方现场签认的数量进行结算。</t>
  </si>
  <si>
    <t>633-2</t>
  </si>
  <si>
    <t>版面换膜</t>
  </si>
  <si>
    <t>本项以个为单位计量，依据图纸所示位置，包括现场拆除与运输、车间旧膜清除与铝板处理、新反光膜裁剪与定位、粘贴与辊压、修边与检验、现场回装等为完成本单项所需的一切工序的所有费用，人员、材料、机械设备由成交人提供，以双方现场签认的数量进行结算。</t>
  </si>
  <si>
    <t>序号</t>
  </si>
  <si>
    <t>项目名称</t>
  </si>
  <si>
    <t>省养指导价</t>
  </si>
  <si>
    <t>金额</t>
  </si>
  <si>
    <t>保通临时安全设施(布控)</t>
  </si>
  <si>
    <t>声光警报器</t>
  </si>
  <si>
    <t>警示假人</t>
  </si>
  <si>
    <t>车速反馈装置</t>
  </si>
  <si>
    <t>远程监控设备</t>
  </si>
  <si>
    <t>防闯入预警系统</t>
  </si>
  <si>
    <t>涉路作业安全监管系统</t>
  </si>
  <si>
    <t>安全布控公告费</t>
  </si>
  <si>
    <t>项</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</si>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</sst>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 "/>
    <numFmt numFmtId="178" formatCode="0.0_ "/>
    <numFmt numFmtId="179" formatCode="0.00_ "/>
  </numFmts>
  <fonts count="43">
    <font>
      <sz val="11"/>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scheme val="minor"/>
    </font>
    <font>
      <sz val="10"/>
      <name val="宋体"/>
      <charset val="134"/>
    </font>
    <font>
      <sz val="10"/>
      <color rgb="FF000000"/>
      <name val="宋体"/>
      <charset val="134"/>
    </font>
    <font>
      <sz val="11"/>
      <color rgb="FF000000"/>
      <name val="Arial"/>
      <charset val="204"/>
    </font>
    <font>
      <b/>
      <sz val="11"/>
      <color rgb="FF000000"/>
      <name val="Arial"/>
      <charset val="204"/>
    </font>
    <font>
      <b/>
      <sz val="16"/>
      <name val="黑体"/>
      <charset val="134"/>
    </font>
    <font>
      <sz val="8"/>
      <name val="SimSun"/>
      <charset val="134"/>
    </font>
    <font>
      <b/>
      <sz val="8"/>
      <name val="SimSun"/>
      <charset val="134"/>
    </font>
    <font>
      <sz val="8"/>
      <color rgb="FF000000"/>
      <name val="宋体"/>
      <charset val="134"/>
    </font>
    <font>
      <sz val="8"/>
      <color rgb="FF000000"/>
      <name val="Arial"/>
      <charset val="134"/>
    </font>
    <font>
      <sz val="9"/>
      <name val="宋体"/>
      <charset val="204"/>
    </font>
    <font>
      <sz val="8"/>
      <name val="宋体"/>
      <charset val="134"/>
    </font>
    <font>
      <sz val="9"/>
      <name val="宋体"/>
      <charset val="134"/>
    </font>
    <font>
      <sz val="7"/>
      <color rgb="FF000000"/>
      <name val="宋体"/>
      <charset val="134"/>
    </font>
    <font>
      <sz val="7"/>
      <name val="宋体"/>
      <charset val="134"/>
    </font>
    <font>
      <sz val="9"/>
      <color rgb="FF000000"/>
      <name val="宋体"/>
      <charset val="204"/>
    </font>
    <font>
      <b/>
      <sz val="8"/>
      <color rgb="FF000000"/>
      <name val="宋体"/>
      <charset val="134"/>
    </font>
    <font>
      <sz val="8"/>
      <color rgb="FF000000"/>
      <name val="宋体"/>
      <charset val="204"/>
    </font>
    <font>
      <sz val="8"/>
      <color rgb="FF000000"/>
      <name val="宋体"/>
      <charset val="134"/>
      <scheme val="major"/>
    </font>
    <font>
      <sz val="8"/>
      <color theme="1"/>
      <name val="宋体"/>
      <charset val="134"/>
      <scheme val="major"/>
    </font>
    <font>
      <sz val="8"/>
      <color rgb="FF000000"/>
      <name val="Arial Narro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rgb="FF000000"/>
      </left>
      <right style="thin">
        <color rgb="FF000000"/>
      </right>
      <top/>
      <bottom style="thin">
        <color rgb="FF000000"/>
      </bottom>
      <diagonal/>
    </border>
    <border>
      <left/>
      <right/>
      <top/>
      <bottom style="thin">
        <color auto="1"/>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5" borderId="12" applyNumberFormat="0" applyAlignment="0" applyProtection="0">
      <alignment vertical="center"/>
    </xf>
    <xf numFmtId="0" fontId="33" fillId="6" borderId="13" applyNumberFormat="0" applyAlignment="0" applyProtection="0">
      <alignment vertical="center"/>
    </xf>
    <xf numFmtId="0" fontId="34" fillId="6" borderId="12" applyNumberFormat="0" applyAlignment="0" applyProtection="0">
      <alignment vertical="center"/>
    </xf>
    <xf numFmtId="0" fontId="35" fillId="7"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8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0" fontId="3" fillId="0" borderId="1" xfId="0" applyFont="1" applyBorder="1">
      <alignment vertical="center"/>
    </xf>
    <xf numFmtId="0" fontId="5" fillId="0" borderId="2" xfId="0" applyNumberFormat="1"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0" fontId="5" fillId="0" borderId="2" xfId="0" applyNumberFormat="1" applyFont="1" applyFill="1" applyBorder="1" applyAlignment="1" applyProtection="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6" fillId="0" borderId="0" xfId="0" applyFont="1" applyFill="1" applyBorder="1" applyAlignment="1">
      <alignment horizontal="center" vertical="center" wrapText="1"/>
    </xf>
    <xf numFmtId="177" fontId="6" fillId="0" borderId="0" xfId="0" applyNumberFormat="1" applyFont="1" applyFill="1" applyBorder="1" applyAlignment="1">
      <alignment horizontal="left" vertical="top" wrapText="1"/>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11" fillId="2"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left" vertical="center" wrapText="1"/>
    </xf>
    <xf numFmtId="0" fontId="6" fillId="0" borderId="1" xfId="0"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shrinkToFit="1"/>
    </xf>
    <xf numFmtId="178"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top" wrapText="1"/>
    </xf>
    <xf numFmtId="0" fontId="16"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6"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178" fontId="11" fillId="0" borderId="1" xfId="0" applyNumberFormat="1" applyFont="1" applyFill="1" applyBorder="1" applyAlignment="1">
      <alignment horizontal="center" vertical="center" wrapText="1"/>
    </xf>
    <xf numFmtId="0" fontId="17" fillId="3" borderId="1" xfId="0"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0" fillId="0" borderId="1" xfId="0" applyBorder="1">
      <alignment vertical="center"/>
    </xf>
    <xf numFmtId="0" fontId="11"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0" fontId="20"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left" vertical="center" wrapText="1"/>
    </xf>
    <xf numFmtId="0" fontId="14" fillId="2" borderId="1" xfId="0"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left" vertical="center" wrapText="1"/>
    </xf>
    <xf numFmtId="179" fontId="9" fillId="0" borderId="1" xfId="0" applyNumberFormat="1" applyFont="1" applyFill="1" applyBorder="1" applyAlignment="1">
      <alignment horizontal="center" vertical="center" wrapText="1"/>
    </xf>
    <xf numFmtId="0" fontId="0" fillId="2" borderId="1" xfId="0" applyNumberFormat="1" applyFont="1" applyFill="1" applyBorder="1" applyAlignment="1" applyProtection="1">
      <alignment horizontal="center" wrapText="1"/>
      <protection locked="0"/>
    </xf>
    <xf numFmtId="0" fontId="0" fillId="2" borderId="1" xfId="0" applyNumberFormat="1" applyFont="1" applyFill="1" applyBorder="1" applyAlignment="1" applyProtection="1">
      <alignment horizontal="left" wrapText="1"/>
      <protection locked="0"/>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19" fillId="2" borderId="1" xfId="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left" vertical="center" wrapText="1"/>
    </xf>
    <xf numFmtId="0" fontId="21" fillId="2"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22" fillId="2" borderId="1" xfId="0" applyNumberFormat="1" applyFont="1" applyFill="1" applyBorder="1" applyAlignment="1" applyProtection="1">
      <alignment horizontal="left" wrapText="1"/>
      <protection locked="0"/>
    </xf>
    <xf numFmtId="0" fontId="13" fillId="0" borderId="5" xfId="0" applyFont="1" applyFill="1" applyBorder="1" applyAlignment="1">
      <alignment horizontal="center" vertical="center" wrapText="1"/>
    </xf>
    <xf numFmtId="0" fontId="21" fillId="2" borderId="1" xfId="0" applyNumberFormat="1" applyFont="1" applyFill="1" applyBorder="1" applyAlignment="1" applyProtection="1">
      <alignment horizontal="left" vertical="center" wrapText="1"/>
    </xf>
    <xf numFmtId="0" fontId="13" fillId="0" borderId="3" xfId="0" applyFont="1" applyFill="1" applyBorder="1" applyAlignment="1">
      <alignment horizontal="center" vertical="center" wrapText="1"/>
    </xf>
    <xf numFmtId="0" fontId="23" fillId="2" borderId="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11" fillId="2" borderId="1" xfId="0" applyNumberFormat="1" applyFont="1" applyFill="1" applyBorder="1" applyAlignment="1" applyProtection="1">
      <alignment vertical="center" wrapText="1"/>
    </xf>
    <xf numFmtId="0" fontId="11" fillId="2" borderId="6"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1 2" xfId="49"/>
    <cellStyle name="千位分隔 2 4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2"/>
  <sheetViews>
    <sheetView topLeftCell="A172" workbookViewId="0">
      <selection activeCell="A198" sqref="$A198:$XFD198"/>
    </sheetView>
  </sheetViews>
  <sheetFormatPr defaultColWidth="9" defaultRowHeight="13.5" outlineLevelCol="7"/>
  <cols>
    <col min="1" max="1" width="8.33333333333333" style="68" customWidth="1"/>
    <col min="2" max="2" width="13.3833333333333" style="68" customWidth="1"/>
    <col min="3" max="3" width="8.26666666666667" style="68" customWidth="1"/>
    <col min="4" max="4" width="5.75" style="68" customWidth="1"/>
    <col min="5" max="5" width="8" style="68" customWidth="1"/>
    <col min="6" max="6" width="10" style="68" customWidth="1"/>
    <col min="7" max="7" width="10.1333333333333" style="68" customWidth="1"/>
    <col min="8" max="8" width="25.6333333333333" style="69" customWidth="1"/>
    <col min="9" max="16384" width="9" style="68"/>
  </cols>
  <sheetData>
    <row r="1" s="68" customFormat="1" ht="33" customHeight="1" spans="1:8">
      <c r="A1" s="20" t="s">
        <v>0</v>
      </c>
      <c r="B1" s="20"/>
      <c r="C1" s="20"/>
      <c r="D1" s="20"/>
      <c r="E1" s="20"/>
      <c r="F1" s="20"/>
      <c r="G1" s="20"/>
      <c r="H1" s="20"/>
    </row>
    <row r="2" s="68" customFormat="1" ht="24" customHeight="1" spans="1:8">
      <c r="A2" s="21" t="s">
        <v>1</v>
      </c>
      <c r="B2" s="21"/>
      <c r="C2" s="21"/>
      <c r="D2" s="21"/>
      <c r="E2" s="21"/>
      <c r="F2" s="21"/>
      <c r="G2" s="21"/>
      <c r="H2" s="21"/>
    </row>
    <row r="3" s="68" customFormat="1" ht="29" customHeight="1" spans="1:8">
      <c r="A3" s="70" t="s">
        <v>2</v>
      </c>
      <c r="B3" s="70" t="s">
        <v>3</v>
      </c>
      <c r="C3" s="70" t="s">
        <v>4</v>
      </c>
      <c r="D3" s="70" t="s">
        <v>5</v>
      </c>
      <c r="E3" s="22" t="s">
        <v>6</v>
      </c>
      <c r="F3" s="22" t="s">
        <v>7</v>
      </c>
      <c r="G3" s="22" t="s">
        <v>8</v>
      </c>
      <c r="H3" s="71" t="s">
        <v>9</v>
      </c>
    </row>
    <row r="4" s="68" customFormat="1" ht="23" customHeight="1" spans="1:8">
      <c r="A4" s="72" t="s">
        <v>10</v>
      </c>
      <c r="B4" s="72" t="s">
        <v>11</v>
      </c>
      <c r="C4" s="72" t="s">
        <v>12</v>
      </c>
      <c r="D4" s="73" t="s">
        <v>12</v>
      </c>
      <c r="E4" s="68" t="s">
        <v>12</v>
      </c>
      <c r="F4" s="73" t="s">
        <v>12</v>
      </c>
      <c r="G4" s="73"/>
      <c r="H4" s="74" t="s">
        <v>12</v>
      </c>
    </row>
    <row r="5" s="68" customFormat="1" ht="69" customHeight="1" spans="1:8">
      <c r="A5" s="72" t="s">
        <v>13</v>
      </c>
      <c r="B5" s="72" t="s">
        <v>14</v>
      </c>
      <c r="C5" s="72" t="s">
        <v>15</v>
      </c>
      <c r="D5" s="73">
        <v>1</v>
      </c>
      <c r="E5" s="73">
        <v>2092353</v>
      </c>
      <c r="F5" s="73">
        <f t="shared" ref="F5:F12" si="0">ROUND(D5*E5,0)</f>
        <v>2092353</v>
      </c>
      <c r="G5" s="75" t="s">
        <v>16</v>
      </c>
      <c r="H5" s="76" t="s">
        <v>17</v>
      </c>
    </row>
    <row r="6" s="68" customFormat="1" ht="69" customHeight="1" spans="1:8">
      <c r="A6" s="72" t="s">
        <v>18</v>
      </c>
      <c r="B6" s="72" t="s">
        <v>19</v>
      </c>
      <c r="C6" s="72" t="s">
        <v>20</v>
      </c>
      <c r="D6" s="73">
        <v>27</v>
      </c>
      <c r="E6" s="73">
        <v>7500</v>
      </c>
      <c r="F6" s="73">
        <f t="shared" si="0"/>
        <v>202500</v>
      </c>
      <c r="G6" s="77" t="s">
        <v>16</v>
      </c>
      <c r="H6" s="76" t="s">
        <v>21</v>
      </c>
    </row>
    <row r="7" s="68" customFormat="1" ht="69" customHeight="1" spans="1:8">
      <c r="A7" s="72" t="s">
        <v>22</v>
      </c>
      <c r="B7" s="72" t="s">
        <v>23</v>
      </c>
      <c r="C7" s="72" t="s">
        <v>20</v>
      </c>
      <c r="D7" s="73">
        <v>81</v>
      </c>
      <c r="E7" s="73">
        <v>7500</v>
      </c>
      <c r="F7" s="73">
        <f t="shared" si="0"/>
        <v>607500</v>
      </c>
      <c r="G7" s="77" t="s">
        <v>16</v>
      </c>
      <c r="H7" s="76" t="s">
        <v>24</v>
      </c>
    </row>
    <row r="8" s="68" customFormat="1" ht="69" customHeight="1" spans="1:8">
      <c r="A8" s="72" t="s">
        <v>25</v>
      </c>
      <c r="B8" s="72" t="s">
        <v>26</v>
      </c>
      <c r="C8" s="72" t="s">
        <v>20</v>
      </c>
      <c r="D8" s="73">
        <v>81</v>
      </c>
      <c r="E8" s="73">
        <v>5940</v>
      </c>
      <c r="F8" s="73">
        <f t="shared" si="0"/>
        <v>481140</v>
      </c>
      <c r="G8" s="77" t="s">
        <v>16</v>
      </c>
      <c r="H8" s="76" t="s">
        <v>27</v>
      </c>
    </row>
    <row r="9" s="68" customFormat="1" ht="69" customHeight="1" spans="1:8">
      <c r="A9" s="72" t="s">
        <v>28</v>
      </c>
      <c r="B9" s="72" t="s">
        <v>29</v>
      </c>
      <c r="C9" s="72" t="s">
        <v>30</v>
      </c>
      <c r="D9" s="73">
        <v>1000</v>
      </c>
      <c r="E9" s="73">
        <v>198</v>
      </c>
      <c r="F9" s="73">
        <f t="shared" si="0"/>
        <v>198000</v>
      </c>
      <c r="G9" s="77" t="s">
        <v>16</v>
      </c>
      <c r="H9" s="76" t="s">
        <v>31</v>
      </c>
    </row>
    <row r="10" s="68" customFormat="1" ht="69" customHeight="1" spans="1:8">
      <c r="A10" s="72" t="s">
        <v>32</v>
      </c>
      <c r="B10" s="72" t="s">
        <v>33</v>
      </c>
      <c r="C10" s="72" t="s">
        <v>30</v>
      </c>
      <c r="D10" s="73">
        <v>100</v>
      </c>
      <c r="E10" s="73">
        <v>250</v>
      </c>
      <c r="F10" s="73">
        <f t="shared" si="0"/>
        <v>25000</v>
      </c>
      <c r="G10" s="77" t="s">
        <v>16</v>
      </c>
      <c r="H10" s="76" t="s">
        <v>34</v>
      </c>
    </row>
    <row r="11" s="68" customFormat="1" ht="69" customHeight="1" spans="1:8">
      <c r="A11" s="72" t="s">
        <v>35</v>
      </c>
      <c r="B11" s="72" t="s">
        <v>36</v>
      </c>
      <c r="C11" s="72" t="s">
        <v>37</v>
      </c>
      <c r="D11" s="73">
        <v>12</v>
      </c>
      <c r="E11" s="73">
        <v>4163</v>
      </c>
      <c r="F11" s="73">
        <f t="shared" si="0"/>
        <v>49956</v>
      </c>
      <c r="G11" s="77" t="s">
        <v>16</v>
      </c>
      <c r="H11" s="76" t="s">
        <v>38</v>
      </c>
    </row>
    <row r="12" s="68" customFormat="1" ht="69" customHeight="1" spans="1:8">
      <c r="A12" s="72" t="s">
        <v>39</v>
      </c>
      <c r="B12" s="72" t="s">
        <v>40</v>
      </c>
      <c r="C12" s="72" t="s">
        <v>37</v>
      </c>
      <c r="D12" s="73">
        <v>8</v>
      </c>
      <c r="E12" s="73">
        <v>10000</v>
      </c>
      <c r="F12" s="73">
        <f t="shared" si="0"/>
        <v>80000</v>
      </c>
      <c r="G12" s="77" t="s">
        <v>16</v>
      </c>
      <c r="H12" s="76" t="s">
        <v>41</v>
      </c>
    </row>
    <row r="13" s="68" customFormat="1" ht="23" customHeight="1" spans="1:8">
      <c r="A13" s="72" t="s">
        <v>42</v>
      </c>
      <c r="B13" s="72" t="s">
        <v>43</v>
      </c>
      <c r="C13" s="72" t="s">
        <v>12</v>
      </c>
      <c r="D13" s="73" t="s">
        <v>12</v>
      </c>
      <c r="E13" s="73" t="s">
        <v>12</v>
      </c>
      <c r="F13" s="73"/>
      <c r="G13" s="73"/>
      <c r="H13" s="74" t="s">
        <v>12</v>
      </c>
    </row>
    <row r="14" s="68" customFormat="1" ht="69" customHeight="1" spans="1:8">
      <c r="A14" s="72" t="s">
        <v>44</v>
      </c>
      <c r="B14" s="72" t="s">
        <v>45</v>
      </c>
      <c r="C14" s="72" t="s">
        <v>46</v>
      </c>
      <c r="D14" s="73">
        <v>909</v>
      </c>
      <c r="E14" s="73">
        <v>1010.05</v>
      </c>
      <c r="F14" s="73">
        <f t="shared" ref="F14:F16" si="1">ROUND(D14*E14,0)</f>
        <v>918135</v>
      </c>
      <c r="G14" s="73"/>
      <c r="H14" s="76" t="s">
        <v>47</v>
      </c>
    </row>
    <row r="15" s="68" customFormat="1" ht="69" customHeight="1" spans="1:8">
      <c r="A15" s="72" t="s">
        <v>48</v>
      </c>
      <c r="B15" s="72" t="s">
        <v>49</v>
      </c>
      <c r="C15" s="72" t="s">
        <v>46</v>
      </c>
      <c r="D15" s="73">
        <v>909</v>
      </c>
      <c r="E15" s="73">
        <v>1400</v>
      </c>
      <c r="F15" s="73">
        <f t="shared" si="1"/>
        <v>1272600</v>
      </c>
      <c r="G15" s="73"/>
      <c r="H15" s="76" t="s">
        <v>50</v>
      </c>
    </row>
    <row r="16" s="68" customFormat="1" ht="69" customHeight="1" spans="1:8">
      <c r="A16" s="72" t="s">
        <v>51</v>
      </c>
      <c r="B16" s="72" t="s">
        <v>52</v>
      </c>
      <c r="C16" s="72" t="s">
        <v>46</v>
      </c>
      <c r="D16" s="73">
        <v>909</v>
      </c>
      <c r="E16" s="73">
        <v>1450</v>
      </c>
      <c r="F16" s="73">
        <f t="shared" si="1"/>
        <v>1318050</v>
      </c>
      <c r="G16" s="73"/>
      <c r="H16" s="76" t="s">
        <v>50</v>
      </c>
    </row>
    <row r="17" s="68" customFormat="1" ht="23" customHeight="1" spans="1:8">
      <c r="A17" s="72" t="s">
        <v>53</v>
      </c>
      <c r="B17" s="72" t="s">
        <v>54</v>
      </c>
      <c r="C17" s="72" t="s">
        <v>12</v>
      </c>
      <c r="D17" s="73" t="s">
        <v>12</v>
      </c>
      <c r="E17" s="73" t="s">
        <v>12</v>
      </c>
      <c r="F17" s="73"/>
      <c r="G17" s="73"/>
      <c r="H17" s="74" t="s">
        <v>12</v>
      </c>
    </row>
    <row r="18" s="68" customFormat="1" ht="69" customHeight="1" spans="1:8">
      <c r="A18" s="72" t="s">
        <v>55</v>
      </c>
      <c r="B18" s="72" t="s">
        <v>54</v>
      </c>
      <c r="C18" s="72" t="s">
        <v>15</v>
      </c>
      <c r="D18" s="73">
        <v>1</v>
      </c>
      <c r="E18" s="73">
        <v>1000000</v>
      </c>
      <c r="F18" s="73">
        <f t="shared" ref="F18:F24" si="2">ROUND(D18*E18,0)</f>
        <v>1000000</v>
      </c>
      <c r="G18" s="73"/>
      <c r="H18" s="76" t="s">
        <v>56</v>
      </c>
    </row>
    <row r="19" s="68" customFormat="1" ht="23" customHeight="1" spans="1:8">
      <c r="A19" s="72" t="s">
        <v>57</v>
      </c>
      <c r="B19" s="72" t="s">
        <v>58</v>
      </c>
      <c r="C19" s="72" t="s">
        <v>12</v>
      </c>
      <c r="D19" s="73" t="s">
        <v>12</v>
      </c>
      <c r="E19" s="73" t="s">
        <v>12</v>
      </c>
      <c r="F19" s="73"/>
      <c r="G19" s="73"/>
      <c r="H19" s="74" t="s">
        <v>12</v>
      </c>
    </row>
    <row r="20" s="68" customFormat="1" ht="69" customHeight="1" spans="1:8">
      <c r="A20" s="72" t="s">
        <v>59</v>
      </c>
      <c r="B20" s="72" t="s">
        <v>60</v>
      </c>
      <c r="C20" s="72" t="s">
        <v>15</v>
      </c>
      <c r="D20" s="73">
        <v>1</v>
      </c>
      <c r="E20" s="73">
        <v>150000</v>
      </c>
      <c r="F20" s="73">
        <f t="shared" si="2"/>
        <v>150000</v>
      </c>
      <c r="G20" s="73"/>
      <c r="H20" s="76" t="s">
        <v>56</v>
      </c>
    </row>
    <row r="21" s="68" customFormat="1" ht="69" customHeight="1" spans="1:8">
      <c r="A21" s="72" t="s">
        <v>61</v>
      </c>
      <c r="B21" s="72" t="s">
        <v>62</v>
      </c>
      <c r="C21" s="72" t="s">
        <v>15</v>
      </c>
      <c r="D21" s="73">
        <v>1</v>
      </c>
      <c r="E21" s="73">
        <v>100000</v>
      </c>
      <c r="F21" s="73">
        <f t="shared" si="2"/>
        <v>100000</v>
      </c>
      <c r="G21" s="73"/>
      <c r="H21" s="76" t="s">
        <v>63</v>
      </c>
    </row>
    <row r="22" s="68" customFormat="1" ht="69" customHeight="1" spans="1:8">
      <c r="A22" s="72" t="s">
        <v>64</v>
      </c>
      <c r="B22" s="72" t="s">
        <v>65</v>
      </c>
      <c r="C22" s="72" t="s">
        <v>15</v>
      </c>
      <c r="D22" s="73">
        <v>1</v>
      </c>
      <c r="E22" s="73">
        <v>1000000</v>
      </c>
      <c r="F22" s="73">
        <f t="shared" si="2"/>
        <v>1000000</v>
      </c>
      <c r="G22" s="73"/>
      <c r="H22" s="76" t="s">
        <v>66</v>
      </c>
    </row>
    <row r="23" s="68" customFormat="1" ht="69" customHeight="1" spans="1:8">
      <c r="A23" s="72" t="s">
        <v>67</v>
      </c>
      <c r="B23" s="72" t="s">
        <v>68</v>
      </c>
      <c r="C23" s="72" t="s">
        <v>15</v>
      </c>
      <c r="D23" s="73">
        <v>1</v>
      </c>
      <c r="E23" s="73">
        <v>300000</v>
      </c>
      <c r="F23" s="73">
        <f t="shared" si="2"/>
        <v>300000</v>
      </c>
      <c r="G23" s="73"/>
      <c r="H23" s="76" t="s">
        <v>69</v>
      </c>
    </row>
    <row r="24" s="68" customFormat="1" ht="69" customHeight="1" spans="1:8">
      <c r="A24" s="72" t="s">
        <v>70</v>
      </c>
      <c r="B24" s="72" t="s">
        <v>71</v>
      </c>
      <c r="C24" s="72" t="s">
        <v>15</v>
      </c>
      <c r="D24" s="73">
        <v>1</v>
      </c>
      <c r="E24" s="73">
        <v>100000</v>
      </c>
      <c r="F24" s="73">
        <f t="shared" si="2"/>
        <v>100000</v>
      </c>
      <c r="G24" s="73"/>
      <c r="H24" s="76" t="s">
        <v>72</v>
      </c>
    </row>
    <row r="25" s="68" customFormat="1" ht="25" customHeight="1" spans="1:8">
      <c r="A25" s="28" t="s">
        <v>73</v>
      </c>
      <c r="B25" s="28" t="s">
        <v>74</v>
      </c>
      <c r="C25" s="28" t="s">
        <v>12</v>
      </c>
      <c r="D25" s="73" t="s">
        <v>12</v>
      </c>
      <c r="E25" s="73" t="s">
        <v>12</v>
      </c>
      <c r="F25" s="78" t="s">
        <v>12</v>
      </c>
      <c r="G25" s="78"/>
      <c r="H25" s="65" t="s">
        <v>12</v>
      </c>
    </row>
    <row r="26" s="68" customFormat="1" ht="25" customHeight="1" spans="1:8">
      <c r="A26" s="28" t="s">
        <v>75</v>
      </c>
      <c r="B26" s="28" t="s">
        <v>76</v>
      </c>
      <c r="C26" s="28" t="s">
        <v>12</v>
      </c>
      <c r="D26" s="73" t="s">
        <v>12</v>
      </c>
      <c r="E26" s="73" t="s">
        <v>12</v>
      </c>
      <c r="F26" s="78" t="s">
        <v>12</v>
      </c>
      <c r="G26" s="78"/>
      <c r="H26" s="65" t="s">
        <v>12</v>
      </c>
    </row>
    <row r="27" s="68" customFormat="1" ht="69" customHeight="1" spans="1:8">
      <c r="A27" s="28" t="s">
        <v>77</v>
      </c>
      <c r="B27" s="28" t="s">
        <v>78</v>
      </c>
      <c r="C27" s="28" t="s">
        <v>79</v>
      </c>
      <c r="D27" s="73">
        <v>6212</v>
      </c>
      <c r="E27" s="73">
        <v>105.07</v>
      </c>
      <c r="F27" s="73">
        <f t="shared" ref="F27:F31" si="3">ROUND(D27*E27,0)</f>
        <v>652695</v>
      </c>
      <c r="G27" s="79"/>
      <c r="H27" s="30" t="s">
        <v>80</v>
      </c>
    </row>
    <row r="28" s="68" customFormat="1" ht="69" customHeight="1" spans="1:8">
      <c r="A28" s="28" t="s">
        <v>81</v>
      </c>
      <c r="B28" s="28" t="s">
        <v>82</v>
      </c>
      <c r="C28" s="28" t="s">
        <v>79</v>
      </c>
      <c r="D28" s="73">
        <v>9979.5</v>
      </c>
      <c r="E28" s="73">
        <v>79.86</v>
      </c>
      <c r="F28" s="73">
        <f t="shared" si="3"/>
        <v>796963</v>
      </c>
      <c r="G28" s="79"/>
      <c r="H28" s="30" t="s">
        <v>83</v>
      </c>
    </row>
    <row r="29" s="68" customFormat="1" ht="25" customHeight="1" spans="1:8">
      <c r="A29" s="28" t="s">
        <v>84</v>
      </c>
      <c r="B29" s="28" t="s">
        <v>85</v>
      </c>
      <c r="C29" s="28" t="s">
        <v>12</v>
      </c>
      <c r="D29" s="73" t="s">
        <v>12</v>
      </c>
      <c r="E29" s="73"/>
      <c r="F29" s="79"/>
      <c r="G29" s="79"/>
      <c r="H29" s="65" t="s">
        <v>12</v>
      </c>
    </row>
    <row r="30" s="68" customFormat="1" ht="25" customHeight="1" spans="1:8">
      <c r="A30" s="28" t="s">
        <v>86</v>
      </c>
      <c r="B30" s="28" t="s">
        <v>87</v>
      </c>
      <c r="C30" s="28" t="s">
        <v>12</v>
      </c>
      <c r="D30" s="73" t="s">
        <v>12</v>
      </c>
      <c r="E30" s="73"/>
      <c r="F30" s="79"/>
      <c r="G30" s="79"/>
      <c r="H30" s="65" t="s">
        <v>12</v>
      </c>
    </row>
    <row r="31" s="68" customFormat="1" ht="69" customHeight="1" spans="1:8">
      <c r="A31" s="28" t="s">
        <v>86</v>
      </c>
      <c r="B31" s="28" t="s">
        <v>88</v>
      </c>
      <c r="C31" s="28" t="s">
        <v>79</v>
      </c>
      <c r="D31" s="73">
        <v>3800.5</v>
      </c>
      <c r="E31" s="73">
        <v>691.85</v>
      </c>
      <c r="F31" s="73">
        <f t="shared" si="3"/>
        <v>2629376</v>
      </c>
      <c r="G31" s="79"/>
      <c r="H31" s="30" t="s">
        <v>89</v>
      </c>
    </row>
    <row r="32" s="68" customFormat="1" ht="25" customHeight="1" spans="1:8">
      <c r="A32" s="28" t="s">
        <v>90</v>
      </c>
      <c r="B32" s="28" t="s">
        <v>91</v>
      </c>
      <c r="C32" s="28" t="s">
        <v>12</v>
      </c>
      <c r="D32" s="73" t="s">
        <v>12</v>
      </c>
      <c r="E32" s="73"/>
      <c r="F32" s="79"/>
      <c r="G32" s="79"/>
      <c r="H32" s="30"/>
    </row>
    <row r="33" s="68" customFormat="1" ht="69" customHeight="1" spans="1:8">
      <c r="A33" s="28" t="s">
        <v>92</v>
      </c>
      <c r="B33" s="28" t="s">
        <v>93</v>
      </c>
      <c r="C33" s="28" t="s">
        <v>79</v>
      </c>
      <c r="D33" s="73">
        <v>3072</v>
      </c>
      <c r="E33" s="73">
        <v>742.42</v>
      </c>
      <c r="F33" s="73">
        <f t="shared" ref="F33:F36" si="4">ROUND(D33*E33,0)</f>
        <v>2280714</v>
      </c>
      <c r="G33" s="79"/>
      <c r="H33" s="30" t="s">
        <v>89</v>
      </c>
    </row>
    <row r="34" s="68" customFormat="1" ht="25" customHeight="1" spans="1:8">
      <c r="A34" s="28" t="s">
        <v>94</v>
      </c>
      <c r="B34" s="28" t="s">
        <v>95</v>
      </c>
      <c r="C34" s="28" t="s">
        <v>12</v>
      </c>
      <c r="D34" s="73" t="s">
        <v>12</v>
      </c>
      <c r="E34" s="73"/>
      <c r="F34" s="79"/>
      <c r="G34" s="79"/>
      <c r="H34" s="65" t="s">
        <v>12</v>
      </c>
    </row>
    <row r="35" s="68" customFormat="1" ht="69" customHeight="1" spans="1:8">
      <c r="A35" s="28" t="s">
        <v>96</v>
      </c>
      <c r="B35" s="28" t="s">
        <v>97</v>
      </c>
      <c r="C35" s="28" t="s">
        <v>79</v>
      </c>
      <c r="D35" s="73">
        <v>5152</v>
      </c>
      <c r="E35" s="73">
        <v>934.53</v>
      </c>
      <c r="F35" s="73">
        <f t="shared" si="4"/>
        <v>4814699</v>
      </c>
      <c r="G35" s="79"/>
      <c r="H35" s="30" t="s">
        <v>98</v>
      </c>
    </row>
    <row r="36" s="68" customFormat="1" ht="69" customHeight="1" spans="1:8">
      <c r="A36" s="28" t="s">
        <v>99</v>
      </c>
      <c r="B36" s="28" t="s">
        <v>100</v>
      </c>
      <c r="C36" s="28" t="s">
        <v>79</v>
      </c>
      <c r="D36" s="73">
        <v>568.6</v>
      </c>
      <c r="E36" s="73">
        <v>605.82</v>
      </c>
      <c r="F36" s="73">
        <f t="shared" si="4"/>
        <v>344469</v>
      </c>
      <c r="G36" s="79"/>
      <c r="H36" s="30" t="s">
        <v>98</v>
      </c>
    </row>
    <row r="37" s="68" customFormat="1" ht="25" customHeight="1" spans="1:8">
      <c r="A37" s="28" t="s">
        <v>101</v>
      </c>
      <c r="B37" s="28" t="s">
        <v>102</v>
      </c>
      <c r="C37" s="28" t="s">
        <v>12</v>
      </c>
      <c r="D37" s="73" t="s">
        <v>12</v>
      </c>
      <c r="E37" s="73"/>
      <c r="F37" s="79"/>
      <c r="G37" s="79"/>
      <c r="H37" s="65" t="s">
        <v>12</v>
      </c>
    </row>
    <row r="38" s="68" customFormat="1" ht="69" customHeight="1" spans="1:8">
      <c r="A38" s="28" t="s">
        <v>103</v>
      </c>
      <c r="B38" s="28" t="s">
        <v>104</v>
      </c>
      <c r="C38" s="28" t="s">
        <v>105</v>
      </c>
      <c r="D38" s="73">
        <v>12600</v>
      </c>
      <c r="E38" s="73">
        <v>88.37</v>
      </c>
      <c r="F38" s="73">
        <f t="shared" ref="F38:F42" si="5">ROUND(D38*E38,0)</f>
        <v>1113462</v>
      </c>
      <c r="G38" s="79"/>
      <c r="H38" s="30" t="s">
        <v>106</v>
      </c>
    </row>
    <row r="39" s="68" customFormat="1" ht="69" customHeight="1" spans="1:8">
      <c r="A39" s="28" t="s">
        <v>107</v>
      </c>
      <c r="B39" s="56" t="s">
        <v>108</v>
      </c>
      <c r="C39" s="28" t="s">
        <v>79</v>
      </c>
      <c r="D39" s="73">
        <v>216.4</v>
      </c>
      <c r="E39" s="73">
        <v>707.25</v>
      </c>
      <c r="F39" s="73">
        <f t="shared" si="5"/>
        <v>153049</v>
      </c>
      <c r="G39" s="79"/>
      <c r="H39" s="30" t="s">
        <v>98</v>
      </c>
    </row>
    <row r="40" s="68" customFormat="1" ht="25" customHeight="1" spans="1:8">
      <c r="A40" s="28" t="s">
        <v>109</v>
      </c>
      <c r="B40" s="28" t="s">
        <v>110</v>
      </c>
      <c r="C40" s="28" t="s">
        <v>12</v>
      </c>
      <c r="D40" s="73" t="s">
        <v>12</v>
      </c>
      <c r="E40" s="73"/>
      <c r="F40" s="79"/>
      <c r="G40" s="79"/>
      <c r="H40" s="65" t="s">
        <v>12</v>
      </c>
    </row>
    <row r="41" s="68" customFormat="1" ht="25" customHeight="1" spans="1:8">
      <c r="A41" s="28" t="s">
        <v>111</v>
      </c>
      <c r="B41" s="28" t="s">
        <v>112</v>
      </c>
      <c r="C41" s="28" t="s">
        <v>12</v>
      </c>
      <c r="D41" s="73" t="s">
        <v>12</v>
      </c>
      <c r="E41" s="73"/>
      <c r="F41" s="79"/>
      <c r="G41" s="79"/>
      <c r="H41" s="65" t="s">
        <v>12</v>
      </c>
    </row>
    <row r="42" s="68" customFormat="1" ht="69" customHeight="1" spans="1:8">
      <c r="A42" s="28" t="s">
        <v>113</v>
      </c>
      <c r="B42" s="28" t="s">
        <v>114</v>
      </c>
      <c r="C42" s="28" t="s">
        <v>105</v>
      </c>
      <c r="D42" s="73">
        <v>7665</v>
      </c>
      <c r="E42" s="73">
        <v>194.19</v>
      </c>
      <c r="F42" s="73">
        <f t="shared" si="5"/>
        <v>1488466</v>
      </c>
      <c r="G42" s="79"/>
      <c r="H42" s="30" t="s">
        <v>115</v>
      </c>
    </row>
    <row r="43" s="68" customFormat="1" ht="25" customHeight="1" spans="1:8">
      <c r="A43" s="28" t="s">
        <v>116</v>
      </c>
      <c r="B43" s="28" t="s">
        <v>117</v>
      </c>
      <c r="C43" s="28" t="s">
        <v>12</v>
      </c>
      <c r="D43" s="73" t="s">
        <v>12</v>
      </c>
      <c r="E43" s="73"/>
      <c r="F43" s="79"/>
      <c r="G43" s="79"/>
      <c r="H43" s="65" t="s">
        <v>12</v>
      </c>
    </row>
    <row r="44" s="68" customFormat="1" ht="120" customHeight="1" spans="1:8">
      <c r="A44" s="28" t="s">
        <v>118</v>
      </c>
      <c r="B44" s="28" t="s">
        <v>119</v>
      </c>
      <c r="C44" s="28" t="s">
        <v>105</v>
      </c>
      <c r="D44" s="73">
        <v>3840</v>
      </c>
      <c r="E44" s="73">
        <v>198.65</v>
      </c>
      <c r="F44" s="73">
        <f t="shared" ref="F44:F47" si="6">ROUND(D44*E44,0)</f>
        <v>762816</v>
      </c>
      <c r="G44" s="79"/>
      <c r="H44" s="30" t="s">
        <v>120</v>
      </c>
    </row>
    <row r="45" s="68" customFormat="1" ht="111" customHeight="1" spans="1:8">
      <c r="A45" s="28" t="s">
        <v>121</v>
      </c>
      <c r="B45" s="28" t="s">
        <v>122</v>
      </c>
      <c r="C45" s="28" t="s">
        <v>105</v>
      </c>
      <c r="D45" s="73">
        <v>8674</v>
      </c>
      <c r="E45" s="73">
        <v>224.98</v>
      </c>
      <c r="F45" s="73">
        <f t="shared" si="6"/>
        <v>1951477</v>
      </c>
      <c r="G45" s="79"/>
      <c r="H45" s="30" t="s">
        <v>120</v>
      </c>
    </row>
    <row r="46" s="68" customFormat="1" ht="69" customHeight="1" spans="1:8">
      <c r="A46" s="28" t="s">
        <v>123</v>
      </c>
      <c r="B46" s="28" t="s">
        <v>124</v>
      </c>
      <c r="C46" s="28" t="s">
        <v>79</v>
      </c>
      <c r="D46" s="73">
        <v>3840</v>
      </c>
      <c r="E46" s="73">
        <v>1747.8</v>
      </c>
      <c r="F46" s="73">
        <f t="shared" si="6"/>
        <v>6711552</v>
      </c>
      <c r="G46" s="79"/>
      <c r="H46" s="30" t="s">
        <v>125</v>
      </c>
    </row>
    <row r="47" s="68" customFormat="1" ht="69" customHeight="1" spans="1:8">
      <c r="A47" s="28" t="s">
        <v>126</v>
      </c>
      <c r="B47" s="28" t="s">
        <v>127</v>
      </c>
      <c r="C47" s="28" t="s">
        <v>105</v>
      </c>
      <c r="D47" s="73">
        <v>5.1</v>
      </c>
      <c r="E47" s="73">
        <v>46.21</v>
      </c>
      <c r="F47" s="73">
        <f t="shared" si="6"/>
        <v>236</v>
      </c>
      <c r="G47" s="79"/>
      <c r="H47" s="30" t="s">
        <v>128</v>
      </c>
    </row>
    <row r="48" s="68" customFormat="1" ht="25" customHeight="1" spans="1:8">
      <c r="A48" s="28" t="s">
        <v>129</v>
      </c>
      <c r="B48" s="28" t="s">
        <v>130</v>
      </c>
      <c r="C48" s="28" t="s">
        <v>12</v>
      </c>
      <c r="D48" s="73" t="s">
        <v>12</v>
      </c>
      <c r="E48" s="73"/>
      <c r="F48" s="79"/>
      <c r="G48" s="79"/>
      <c r="H48" s="65" t="s">
        <v>12</v>
      </c>
    </row>
    <row r="49" s="68" customFormat="1" ht="93" customHeight="1" spans="1:8">
      <c r="A49" s="28" t="s">
        <v>131</v>
      </c>
      <c r="B49" s="28" t="s">
        <v>132</v>
      </c>
      <c r="C49" s="28" t="s">
        <v>105</v>
      </c>
      <c r="D49" s="73">
        <v>900</v>
      </c>
      <c r="E49" s="73">
        <v>146.26</v>
      </c>
      <c r="F49" s="73">
        <f t="shared" ref="F49:F51" si="7">ROUND(D49*E49,0)</f>
        <v>131634</v>
      </c>
      <c r="G49" s="79"/>
      <c r="H49" s="80" t="s">
        <v>133</v>
      </c>
    </row>
    <row r="50" s="68" customFormat="1" ht="69" customHeight="1" spans="1:8">
      <c r="A50" s="28" t="s">
        <v>134</v>
      </c>
      <c r="B50" s="28" t="s">
        <v>135</v>
      </c>
      <c r="C50" s="28" t="s">
        <v>79</v>
      </c>
      <c r="D50" s="73">
        <v>442.8</v>
      </c>
      <c r="E50" s="73">
        <v>3484.01</v>
      </c>
      <c r="F50" s="73">
        <f t="shared" si="7"/>
        <v>1542720</v>
      </c>
      <c r="G50" s="79"/>
      <c r="H50" s="80" t="s">
        <v>136</v>
      </c>
    </row>
    <row r="51" s="68" customFormat="1" ht="63" customHeight="1" spans="1:8">
      <c r="A51" s="28" t="s">
        <v>137</v>
      </c>
      <c r="B51" s="28" t="s">
        <v>138</v>
      </c>
      <c r="C51" s="28" t="s">
        <v>139</v>
      </c>
      <c r="D51" s="73">
        <v>12352.7</v>
      </c>
      <c r="E51" s="73">
        <v>74.09</v>
      </c>
      <c r="F51" s="73">
        <f t="shared" si="7"/>
        <v>915212</v>
      </c>
      <c r="G51" s="79"/>
      <c r="H51" s="80" t="s">
        <v>140</v>
      </c>
    </row>
    <row r="52" s="68" customFormat="1" ht="25" customHeight="1" spans="1:8">
      <c r="A52" s="28" t="s">
        <v>141</v>
      </c>
      <c r="B52" s="28" t="s">
        <v>142</v>
      </c>
      <c r="C52" s="28" t="s">
        <v>12</v>
      </c>
      <c r="D52" s="73" t="s">
        <v>12</v>
      </c>
      <c r="E52" s="73"/>
      <c r="F52" s="79"/>
      <c r="G52" s="79"/>
      <c r="H52" s="65" t="s">
        <v>12</v>
      </c>
    </row>
    <row r="53" s="68" customFormat="1" ht="91" customHeight="1" spans="1:8">
      <c r="A53" s="28" t="s">
        <v>143</v>
      </c>
      <c r="B53" s="28" t="s">
        <v>144</v>
      </c>
      <c r="C53" s="28" t="s">
        <v>139</v>
      </c>
      <c r="D53" s="73">
        <v>1300</v>
      </c>
      <c r="E53" s="73">
        <v>67.25</v>
      </c>
      <c r="F53" s="73">
        <f t="shared" ref="F53:F55" si="8">ROUND(D53*E53,0)</f>
        <v>87425</v>
      </c>
      <c r="G53" s="79"/>
      <c r="H53" s="30" t="s">
        <v>145</v>
      </c>
    </row>
    <row r="54" s="68" customFormat="1" ht="69" customHeight="1" spans="1:8">
      <c r="A54" s="28" t="s">
        <v>146</v>
      </c>
      <c r="B54" s="28" t="s">
        <v>147</v>
      </c>
      <c r="C54" s="28" t="s">
        <v>139</v>
      </c>
      <c r="D54" s="73">
        <v>5981.6</v>
      </c>
      <c r="E54" s="73">
        <v>22.32</v>
      </c>
      <c r="F54" s="73">
        <f t="shared" si="8"/>
        <v>133509</v>
      </c>
      <c r="G54" s="79"/>
      <c r="H54" s="30" t="s">
        <v>148</v>
      </c>
    </row>
    <row r="55" s="68" customFormat="1" ht="69" customHeight="1" spans="1:8">
      <c r="A55" s="28" t="s">
        <v>149</v>
      </c>
      <c r="B55" s="28" t="s">
        <v>150</v>
      </c>
      <c r="C55" s="28" t="s">
        <v>139</v>
      </c>
      <c r="D55" s="73">
        <v>1495</v>
      </c>
      <c r="E55" s="73">
        <v>51.21</v>
      </c>
      <c r="F55" s="73">
        <f t="shared" si="8"/>
        <v>76559</v>
      </c>
      <c r="G55" s="79"/>
      <c r="H55" s="30" t="s">
        <v>151</v>
      </c>
    </row>
    <row r="56" s="68" customFormat="1" ht="25" customHeight="1" spans="1:8">
      <c r="A56" s="28" t="s">
        <v>152</v>
      </c>
      <c r="B56" s="28" t="s">
        <v>153</v>
      </c>
      <c r="C56" s="28" t="s">
        <v>12</v>
      </c>
      <c r="D56" s="73" t="s">
        <v>12</v>
      </c>
      <c r="E56" s="73" t="s">
        <v>12</v>
      </c>
      <c r="F56" s="79"/>
      <c r="G56" s="79"/>
      <c r="H56" s="65" t="s">
        <v>12</v>
      </c>
    </row>
    <row r="57" s="68" customFormat="1" ht="25" customHeight="1" spans="1:8">
      <c r="A57" s="28" t="s">
        <v>154</v>
      </c>
      <c r="B57" s="28" t="s">
        <v>155</v>
      </c>
      <c r="C57" s="28" t="s">
        <v>12</v>
      </c>
      <c r="D57" s="73" t="s">
        <v>12</v>
      </c>
      <c r="E57" s="73" t="s">
        <v>12</v>
      </c>
      <c r="F57" s="79"/>
      <c r="G57" s="79"/>
      <c r="H57" s="65" t="s">
        <v>12</v>
      </c>
    </row>
    <row r="58" s="68" customFormat="1" ht="69" customHeight="1" spans="1:8">
      <c r="A58" s="28" t="s">
        <v>156</v>
      </c>
      <c r="B58" s="28" t="s">
        <v>157</v>
      </c>
      <c r="C58" s="28" t="s">
        <v>139</v>
      </c>
      <c r="D58" s="73">
        <v>38640.6</v>
      </c>
      <c r="E58" s="73">
        <v>3.19</v>
      </c>
      <c r="F58" s="73">
        <f t="shared" ref="F58:F65" si="9">ROUND(D58*E58,0)</f>
        <v>123264</v>
      </c>
      <c r="G58" s="79"/>
      <c r="H58" s="39" t="s">
        <v>158</v>
      </c>
    </row>
    <row r="59" s="68" customFormat="1" ht="25" customHeight="1" spans="1:8">
      <c r="A59" s="28" t="s">
        <v>159</v>
      </c>
      <c r="B59" s="28" t="s">
        <v>160</v>
      </c>
      <c r="C59" s="28" t="s">
        <v>12</v>
      </c>
      <c r="D59" s="73" t="s">
        <v>12</v>
      </c>
      <c r="E59" s="73" t="s">
        <v>12</v>
      </c>
      <c r="F59" s="79"/>
      <c r="G59" s="79"/>
      <c r="H59" s="65" t="s">
        <v>12</v>
      </c>
    </row>
    <row r="60" s="68" customFormat="1" ht="25" customHeight="1" spans="1:8">
      <c r="A60" s="28" t="s">
        <v>161</v>
      </c>
      <c r="B60" s="28" t="s">
        <v>162</v>
      </c>
      <c r="C60" s="28" t="s">
        <v>12</v>
      </c>
      <c r="D60" s="73" t="s">
        <v>12</v>
      </c>
      <c r="E60" s="73" t="s">
        <v>12</v>
      </c>
      <c r="F60" s="79"/>
      <c r="G60" s="79"/>
      <c r="H60" s="65" t="s">
        <v>12</v>
      </c>
    </row>
    <row r="61" s="68" customFormat="1" ht="69" customHeight="1" spans="1:8">
      <c r="A61" s="28" t="s">
        <v>163</v>
      </c>
      <c r="B61" s="28" t="s">
        <v>164</v>
      </c>
      <c r="C61" s="28" t="s">
        <v>139</v>
      </c>
      <c r="D61" s="73">
        <v>391913.05</v>
      </c>
      <c r="E61" s="73">
        <v>5.88</v>
      </c>
      <c r="F61" s="73">
        <f t="shared" si="9"/>
        <v>2304449</v>
      </c>
      <c r="G61" s="79"/>
      <c r="H61" s="39" t="s">
        <v>165</v>
      </c>
    </row>
    <row r="62" s="68" customFormat="1" ht="25" customHeight="1" spans="1:8">
      <c r="A62" s="28" t="s">
        <v>166</v>
      </c>
      <c r="B62" s="28" t="s">
        <v>167</v>
      </c>
      <c r="C62" s="28" t="s">
        <v>12</v>
      </c>
      <c r="D62" s="73" t="s">
        <v>12</v>
      </c>
      <c r="E62" s="73" t="s">
        <v>12</v>
      </c>
      <c r="F62" s="79"/>
      <c r="G62" s="79"/>
      <c r="H62" s="65" t="s">
        <v>12</v>
      </c>
    </row>
    <row r="63" s="68" customFormat="1" ht="69" customHeight="1" spans="1:8">
      <c r="A63" s="28" t="s">
        <v>168</v>
      </c>
      <c r="B63" s="28" t="s">
        <v>169</v>
      </c>
      <c r="C63" s="28" t="s">
        <v>139</v>
      </c>
      <c r="D63" s="73">
        <v>920446.24</v>
      </c>
      <c r="E63" s="73">
        <v>6.92</v>
      </c>
      <c r="F63" s="73">
        <f t="shared" si="9"/>
        <v>6369488</v>
      </c>
      <c r="G63" s="79"/>
      <c r="H63" s="39" t="s">
        <v>165</v>
      </c>
    </row>
    <row r="64" s="68" customFormat="1" ht="69" customHeight="1" spans="1:8">
      <c r="A64" s="28" t="s">
        <v>170</v>
      </c>
      <c r="B64" s="28" t="s">
        <v>171</v>
      </c>
      <c r="C64" s="28" t="s">
        <v>79</v>
      </c>
      <c r="D64" s="73">
        <v>320.62</v>
      </c>
      <c r="E64" s="73">
        <v>406.56</v>
      </c>
      <c r="F64" s="73">
        <f t="shared" si="9"/>
        <v>130351</v>
      </c>
      <c r="G64" s="79"/>
      <c r="H64" s="41" t="s">
        <v>172</v>
      </c>
    </row>
    <row r="65" s="68" customFormat="1" ht="69" customHeight="1" spans="1:8">
      <c r="A65" s="28" t="s">
        <v>173</v>
      </c>
      <c r="B65" s="28" t="s">
        <v>174</v>
      </c>
      <c r="C65" s="28" t="s">
        <v>79</v>
      </c>
      <c r="D65" s="73">
        <v>2095.92</v>
      </c>
      <c r="E65" s="73">
        <v>406.56</v>
      </c>
      <c r="F65" s="73">
        <f t="shared" si="9"/>
        <v>852117</v>
      </c>
      <c r="G65" s="79"/>
      <c r="H65" s="41" t="s">
        <v>172</v>
      </c>
    </row>
    <row r="66" s="68" customFormat="1" ht="25" customHeight="1" spans="1:8">
      <c r="A66" s="28" t="s">
        <v>175</v>
      </c>
      <c r="B66" s="28" t="s">
        <v>176</v>
      </c>
      <c r="C66" s="28" t="s">
        <v>12</v>
      </c>
      <c r="D66" s="73" t="s">
        <v>12</v>
      </c>
      <c r="E66" s="73" t="s">
        <v>12</v>
      </c>
      <c r="F66" s="79"/>
      <c r="G66" s="79"/>
      <c r="H66" s="65" t="s">
        <v>12</v>
      </c>
    </row>
    <row r="67" s="68" customFormat="1" ht="25" customHeight="1" spans="1:8">
      <c r="A67" s="28" t="s">
        <v>177</v>
      </c>
      <c r="B67" s="28" t="s">
        <v>178</v>
      </c>
      <c r="C67" s="28" t="s">
        <v>12</v>
      </c>
      <c r="D67" s="73" t="s">
        <v>12</v>
      </c>
      <c r="E67" s="73" t="s">
        <v>12</v>
      </c>
      <c r="F67" s="79"/>
      <c r="G67" s="79"/>
      <c r="H67" s="65" t="s">
        <v>12</v>
      </c>
    </row>
    <row r="68" s="68" customFormat="1" ht="69" customHeight="1" spans="1:8">
      <c r="A68" s="28" t="s">
        <v>179</v>
      </c>
      <c r="B68" s="28" t="s">
        <v>180</v>
      </c>
      <c r="C68" s="28" t="s">
        <v>79</v>
      </c>
      <c r="D68" s="73">
        <v>3034</v>
      </c>
      <c r="E68" s="73">
        <v>750</v>
      </c>
      <c r="F68" s="73">
        <f t="shared" ref="F68:F75" si="10">ROUND(D68*E68,0)</f>
        <v>2275500</v>
      </c>
      <c r="G68" s="79"/>
      <c r="H68" s="30" t="s">
        <v>125</v>
      </c>
    </row>
    <row r="69" s="68" customFormat="1" ht="25" customHeight="1" spans="1:8">
      <c r="A69" s="28" t="s">
        <v>181</v>
      </c>
      <c r="B69" s="28" t="s">
        <v>182</v>
      </c>
      <c r="C69" s="28" t="s">
        <v>12</v>
      </c>
      <c r="D69" s="73" t="s">
        <v>12</v>
      </c>
      <c r="E69" s="73" t="s">
        <v>12</v>
      </c>
      <c r="F69" s="79"/>
      <c r="G69" s="79"/>
      <c r="H69" s="65" t="s">
        <v>12</v>
      </c>
    </row>
    <row r="70" s="68" customFormat="1" ht="25" customHeight="1" spans="1:8">
      <c r="A70" s="28" t="s">
        <v>183</v>
      </c>
      <c r="B70" s="28" t="s">
        <v>184</v>
      </c>
      <c r="C70" s="28" t="s">
        <v>12</v>
      </c>
      <c r="D70" s="73" t="s">
        <v>12</v>
      </c>
      <c r="E70" s="73" t="s">
        <v>12</v>
      </c>
      <c r="F70" s="79"/>
      <c r="G70" s="79"/>
      <c r="H70" s="65" t="s">
        <v>12</v>
      </c>
    </row>
    <row r="71" s="68" customFormat="1" ht="69" customHeight="1" spans="1:8">
      <c r="A71" s="28" t="s">
        <v>185</v>
      </c>
      <c r="B71" s="28" t="s">
        <v>186</v>
      </c>
      <c r="C71" s="28" t="s">
        <v>105</v>
      </c>
      <c r="D71" s="73">
        <v>300</v>
      </c>
      <c r="E71" s="73">
        <v>150</v>
      </c>
      <c r="F71" s="73">
        <f t="shared" si="10"/>
        <v>45000</v>
      </c>
      <c r="G71" s="79"/>
      <c r="H71" s="39" t="s">
        <v>187</v>
      </c>
    </row>
    <row r="72" s="68" customFormat="1" ht="25" customHeight="1" spans="1:8">
      <c r="A72" s="28" t="s">
        <v>188</v>
      </c>
      <c r="B72" s="28" t="s">
        <v>189</v>
      </c>
      <c r="C72" s="28" t="s">
        <v>12</v>
      </c>
      <c r="D72" s="73" t="s">
        <v>12</v>
      </c>
      <c r="E72" s="73" t="s">
        <v>12</v>
      </c>
      <c r="F72" s="79"/>
      <c r="G72" s="79"/>
      <c r="H72" s="65" t="s">
        <v>12</v>
      </c>
    </row>
    <row r="73" s="68" customFormat="1" ht="69" customHeight="1" spans="1:8">
      <c r="A73" s="28" t="s">
        <v>190</v>
      </c>
      <c r="B73" s="28" t="s">
        <v>191</v>
      </c>
      <c r="C73" s="28" t="s">
        <v>79</v>
      </c>
      <c r="D73" s="73">
        <v>1623.33</v>
      </c>
      <c r="E73" s="73">
        <v>428</v>
      </c>
      <c r="F73" s="73">
        <f t="shared" si="10"/>
        <v>694785</v>
      </c>
      <c r="G73" s="79"/>
      <c r="H73" s="39" t="s">
        <v>192</v>
      </c>
    </row>
    <row r="74" s="68" customFormat="1" ht="69" customHeight="1" spans="1:8">
      <c r="A74" s="28" t="s">
        <v>193</v>
      </c>
      <c r="B74" s="28" t="s">
        <v>194</v>
      </c>
      <c r="C74" s="28" t="s">
        <v>79</v>
      </c>
      <c r="D74" s="73">
        <v>76.35</v>
      </c>
      <c r="E74" s="73">
        <v>8575</v>
      </c>
      <c r="F74" s="73">
        <f t="shared" si="10"/>
        <v>654701</v>
      </c>
      <c r="G74" s="79"/>
      <c r="H74" s="45" t="s">
        <v>195</v>
      </c>
    </row>
    <row r="75" s="68" customFormat="1" ht="69" customHeight="1" spans="1:8">
      <c r="A75" s="28" t="s">
        <v>196</v>
      </c>
      <c r="B75" s="28" t="s">
        <v>197</v>
      </c>
      <c r="C75" s="28" t="s">
        <v>79</v>
      </c>
      <c r="D75" s="73">
        <v>1.14</v>
      </c>
      <c r="E75" s="73">
        <v>8863</v>
      </c>
      <c r="F75" s="73">
        <f t="shared" si="10"/>
        <v>10104</v>
      </c>
      <c r="G75" s="79"/>
      <c r="H75" s="45" t="s">
        <v>195</v>
      </c>
    </row>
    <row r="76" s="68" customFormat="1" ht="25" customHeight="1" spans="1:8">
      <c r="A76" s="28" t="s">
        <v>198</v>
      </c>
      <c r="B76" s="28" t="s">
        <v>199</v>
      </c>
      <c r="C76" s="28" t="s">
        <v>12</v>
      </c>
      <c r="D76" s="73" t="s">
        <v>12</v>
      </c>
      <c r="E76" s="73" t="s">
        <v>12</v>
      </c>
      <c r="F76" s="79"/>
      <c r="G76" s="79"/>
      <c r="H76" s="65" t="s">
        <v>12</v>
      </c>
    </row>
    <row r="77" s="68" customFormat="1" ht="25" customHeight="1" spans="1:8">
      <c r="A77" s="28" t="s">
        <v>200</v>
      </c>
      <c r="B77" s="28" t="s">
        <v>201</v>
      </c>
      <c r="C77" s="28" t="s">
        <v>12</v>
      </c>
      <c r="D77" s="73" t="s">
        <v>12</v>
      </c>
      <c r="E77" s="73" t="s">
        <v>12</v>
      </c>
      <c r="F77" s="79" t="s">
        <v>12</v>
      </c>
      <c r="G77" s="79"/>
      <c r="H77" s="65" t="s">
        <v>12</v>
      </c>
    </row>
    <row r="78" s="68" customFormat="1" ht="69" customHeight="1" spans="1:8">
      <c r="A78" s="81" t="s">
        <v>202</v>
      </c>
      <c r="B78" s="82" t="s">
        <v>203</v>
      </c>
      <c r="C78" s="82" t="s">
        <v>139</v>
      </c>
      <c r="D78" s="73">
        <v>604216.6</v>
      </c>
      <c r="E78" s="73">
        <v>6.71</v>
      </c>
      <c r="F78" s="73">
        <f t="shared" ref="F78:F80" si="11">ROUND(D78*E78,0)</f>
        <v>4054293</v>
      </c>
      <c r="G78" s="83"/>
      <c r="H78" s="39" t="s">
        <v>204</v>
      </c>
    </row>
    <row r="79" s="68" customFormat="1" ht="69" customHeight="1" spans="1:8">
      <c r="A79" s="81" t="s">
        <v>205</v>
      </c>
      <c r="B79" s="82" t="s">
        <v>206</v>
      </c>
      <c r="C79" s="82" t="s">
        <v>139</v>
      </c>
      <c r="D79" s="73">
        <v>7200</v>
      </c>
      <c r="E79" s="73">
        <v>5.61</v>
      </c>
      <c r="F79" s="73">
        <f t="shared" si="11"/>
        <v>40392</v>
      </c>
      <c r="G79" s="83"/>
      <c r="H79" s="39" t="s">
        <v>207</v>
      </c>
    </row>
    <row r="80" s="68" customFormat="1" ht="69" customHeight="1" spans="1:8">
      <c r="A80" s="81" t="s">
        <v>208</v>
      </c>
      <c r="B80" s="82" t="s">
        <v>209</v>
      </c>
      <c r="C80" s="82" t="s">
        <v>139</v>
      </c>
      <c r="D80" s="73">
        <v>19320.3</v>
      </c>
      <c r="E80" s="73">
        <v>3.43</v>
      </c>
      <c r="F80" s="73">
        <f t="shared" si="11"/>
        <v>66269</v>
      </c>
      <c r="G80" s="83"/>
      <c r="H80" s="39" t="s">
        <v>210</v>
      </c>
    </row>
    <row r="81" s="68" customFormat="1" ht="29" customHeight="1" spans="1:8">
      <c r="A81" s="81" t="s">
        <v>211</v>
      </c>
      <c r="B81" s="82" t="s">
        <v>212</v>
      </c>
      <c r="C81" s="82" t="s">
        <v>12</v>
      </c>
      <c r="D81" s="73" t="s">
        <v>12</v>
      </c>
      <c r="E81" s="73" t="s">
        <v>12</v>
      </c>
      <c r="F81" s="84"/>
      <c r="G81" s="83"/>
      <c r="H81" s="65" t="s">
        <v>12</v>
      </c>
    </row>
    <row r="82" s="68" customFormat="1" ht="69" customHeight="1" spans="1:8">
      <c r="A82" s="81" t="s">
        <v>213</v>
      </c>
      <c r="B82" s="82" t="s">
        <v>214</v>
      </c>
      <c r="C82" s="82" t="s">
        <v>139</v>
      </c>
      <c r="D82" s="73">
        <v>1759.53</v>
      </c>
      <c r="E82" s="73">
        <v>19.57</v>
      </c>
      <c r="F82" s="73">
        <f t="shared" ref="F82:F89" si="12">ROUND(D82*E82,0)</f>
        <v>34434</v>
      </c>
      <c r="G82" s="83"/>
      <c r="H82" s="30" t="s">
        <v>215</v>
      </c>
    </row>
    <row r="83" s="68" customFormat="1" ht="69" customHeight="1" spans="1:8">
      <c r="A83" s="81" t="s">
        <v>216</v>
      </c>
      <c r="B83" s="82" t="s">
        <v>217</v>
      </c>
      <c r="C83" s="85" t="s">
        <v>105</v>
      </c>
      <c r="D83" s="73">
        <v>9435.9</v>
      </c>
      <c r="E83" s="73">
        <v>12.16</v>
      </c>
      <c r="F83" s="73">
        <f t="shared" si="12"/>
        <v>114741</v>
      </c>
      <c r="G83" s="83"/>
      <c r="H83" s="30" t="s">
        <v>218</v>
      </c>
    </row>
    <row r="84" s="68" customFormat="1" ht="69" customHeight="1" spans="1:8">
      <c r="A84" s="81" t="s">
        <v>219</v>
      </c>
      <c r="B84" s="82" t="s">
        <v>220</v>
      </c>
      <c r="C84" s="82" t="s">
        <v>105</v>
      </c>
      <c r="D84" s="73">
        <v>5498.6</v>
      </c>
      <c r="E84" s="73">
        <v>13.52</v>
      </c>
      <c r="F84" s="73">
        <f t="shared" si="12"/>
        <v>74341</v>
      </c>
      <c r="G84" s="83"/>
      <c r="H84" s="39" t="s">
        <v>218</v>
      </c>
    </row>
    <row r="85" s="68" customFormat="1" ht="69" customHeight="1" spans="1:8">
      <c r="A85" s="81" t="s">
        <v>221</v>
      </c>
      <c r="B85" s="82" t="s">
        <v>222</v>
      </c>
      <c r="C85" s="86" t="s">
        <v>139</v>
      </c>
      <c r="D85" s="73">
        <v>121936</v>
      </c>
      <c r="E85" s="73">
        <v>56.4</v>
      </c>
      <c r="F85" s="73">
        <f t="shared" si="12"/>
        <v>6877190</v>
      </c>
      <c r="G85" s="83"/>
      <c r="H85" s="30" t="s">
        <v>223</v>
      </c>
    </row>
    <row r="86" s="68" customFormat="1" ht="69" customHeight="1" spans="1:8">
      <c r="A86" s="28" t="s">
        <v>224</v>
      </c>
      <c r="B86" s="28" t="s">
        <v>225</v>
      </c>
      <c r="C86" s="56" t="s">
        <v>226</v>
      </c>
      <c r="D86" s="73">
        <v>500000</v>
      </c>
      <c r="E86" s="73">
        <v>65.7</v>
      </c>
      <c r="F86" s="73">
        <f t="shared" si="12"/>
        <v>32850000</v>
      </c>
      <c r="G86" s="79"/>
      <c r="H86" s="30" t="s">
        <v>227</v>
      </c>
    </row>
    <row r="87" s="68" customFormat="1" ht="103" customHeight="1" spans="1:8">
      <c r="A87" s="28" t="s">
        <v>228</v>
      </c>
      <c r="B87" s="28" t="s">
        <v>229</v>
      </c>
      <c r="C87" s="56" t="s">
        <v>230</v>
      </c>
      <c r="D87" s="73">
        <v>1000000</v>
      </c>
      <c r="E87" s="73">
        <v>1.45</v>
      </c>
      <c r="F87" s="73">
        <f t="shared" si="12"/>
        <v>1450000</v>
      </c>
      <c r="G87" s="79"/>
      <c r="H87" s="30" t="s">
        <v>231</v>
      </c>
    </row>
    <row r="88" s="68" customFormat="1" ht="100" customHeight="1" spans="1:8">
      <c r="A88" s="28" t="s">
        <v>232</v>
      </c>
      <c r="B88" s="28" t="s">
        <v>233</v>
      </c>
      <c r="C88" s="56" t="s">
        <v>230</v>
      </c>
      <c r="D88" s="73">
        <v>1500000</v>
      </c>
      <c r="E88" s="73">
        <v>1.3</v>
      </c>
      <c r="F88" s="73">
        <f t="shared" si="12"/>
        <v>1950000</v>
      </c>
      <c r="G88" s="79"/>
      <c r="H88" s="30" t="s">
        <v>234</v>
      </c>
    </row>
    <row r="89" s="68" customFormat="1" ht="53" customHeight="1" spans="1:8">
      <c r="A89" s="28" t="s">
        <v>235</v>
      </c>
      <c r="B89" s="28" t="s">
        <v>236</v>
      </c>
      <c r="C89" s="34" t="s">
        <v>46</v>
      </c>
      <c r="D89" s="73">
        <v>5000</v>
      </c>
      <c r="E89" s="73">
        <v>1585.52</v>
      </c>
      <c r="F89" s="73">
        <f t="shared" si="12"/>
        <v>7927600</v>
      </c>
      <c r="G89" s="79"/>
      <c r="H89" s="30" t="s">
        <v>237</v>
      </c>
    </row>
    <row r="90" s="68" customFormat="1" ht="35" customHeight="1" spans="1:8">
      <c r="A90" s="28" t="s">
        <v>238</v>
      </c>
      <c r="B90" s="28" t="s">
        <v>239</v>
      </c>
      <c r="C90" s="28" t="s">
        <v>12</v>
      </c>
      <c r="D90" s="73" t="s">
        <v>12</v>
      </c>
      <c r="E90" s="73" t="s">
        <v>12</v>
      </c>
      <c r="F90" s="78" t="s">
        <v>12</v>
      </c>
      <c r="G90" s="78"/>
      <c r="H90" s="65" t="s">
        <v>12</v>
      </c>
    </row>
    <row r="91" s="68" customFormat="1" ht="35" customHeight="1" spans="1:8">
      <c r="A91" s="28" t="s">
        <v>240</v>
      </c>
      <c r="B91" s="28" t="s">
        <v>241</v>
      </c>
      <c r="C91" s="28" t="s">
        <v>12</v>
      </c>
      <c r="D91" s="73" t="s">
        <v>12</v>
      </c>
      <c r="E91" s="73" t="s">
        <v>12</v>
      </c>
      <c r="F91" s="78" t="s">
        <v>12</v>
      </c>
      <c r="G91" s="78"/>
      <c r="H91" s="65" t="s">
        <v>12</v>
      </c>
    </row>
    <row r="92" s="68" customFormat="1" ht="111" customHeight="1" spans="1:8">
      <c r="A92" s="28" t="s">
        <v>242</v>
      </c>
      <c r="B92" s="28" t="s">
        <v>243</v>
      </c>
      <c r="C92" s="28" t="s">
        <v>244</v>
      </c>
      <c r="D92" s="73">
        <v>45</v>
      </c>
      <c r="E92" s="73">
        <v>2114.9</v>
      </c>
      <c r="F92" s="73">
        <f t="shared" ref="F92:F100" si="13">ROUND(D92*E92,0)</f>
        <v>95171</v>
      </c>
      <c r="G92" s="79"/>
      <c r="H92" s="30" t="s">
        <v>245</v>
      </c>
    </row>
    <row r="93" s="68" customFormat="1" ht="96" customHeight="1" spans="1:8">
      <c r="A93" s="28" t="s">
        <v>246</v>
      </c>
      <c r="B93" s="28" t="s">
        <v>247</v>
      </c>
      <c r="C93" s="28" t="s">
        <v>244</v>
      </c>
      <c r="D93" s="73">
        <v>39</v>
      </c>
      <c r="E93" s="73">
        <v>192.39</v>
      </c>
      <c r="F93" s="73">
        <f t="shared" si="13"/>
        <v>7503</v>
      </c>
      <c r="G93" s="79"/>
      <c r="H93" s="30" t="s">
        <v>245</v>
      </c>
    </row>
    <row r="94" s="68" customFormat="1" ht="35" customHeight="1" spans="1:8">
      <c r="A94" s="28" t="s">
        <v>248</v>
      </c>
      <c r="B94" s="28" t="s">
        <v>249</v>
      </c>
      <c r="C94" s="28" t="s">
        <v>12</v>
      </c>
      <c r="D94" s="73" t="s">
        <v>12</v>
      </c>
      <c r="E94" s="73" t="s">
        <v>12</v>
      </c>
      <c r="F94" s="79"/>
      <c r="G94" s="79"/>
      <c r="H94" s="65" t="s">
        <v>12</v>
      </c>
    </row>
    <row r="95" s="68" customFormat="1" ht="100" customHeight="1" spans="1:8">
      <c r="A95" s="28" t="s">
        <v>250</v>
      </c>
      <c r="B95" s="28" t="s">
        <v>251</v>
      </c>
      <c r="C95" s="28" t="s">
        <v>105</v>
      </c>
      <c r="D95" s="73">
        <v>3956</v>
      </c>
      <c r="E95" s="73">
        <v>19.39</v>
      </c>
      <c r="F95" s="73">
        <f t="shared" si="13"/>
        <v>76707</v>
      </c>
      <c r="G95" s="79"/>
      <c r="H95" s="30" t="s">
        <v>252</v>
      </c>
    </row>
    <row r="96" s="68" customFormat="1" ht="100" customHeight="1" spans="1:8">
      <c r="A96" s="28" t="s">
        <v>253</v>
      </c>
      <c r="B96" s="28" t="s">
        <v>254</v>
      </c>
      <c r="C96" s="28" t="s">
        <v>105</v>
      </c>
      <c r="D96" s="73">
        <v>26953</v>
      </c>
      <c r="E96" s="73">
        <v>16</v>
      </c>
      <c r="F96" s="73">
        <f t="shared" si="13"/>
        <v>431248</v>
      </c>
      <c r="G96" s="79"/>
      <c r="H96" s="30" t="s">
        <v>252</v>
      </c>
    </row>
    <row r="97" s="68" customFormat="1" ht="100" customHeight="1" spans="1:8">
      <c r="A97" s="28" t="s">
        <v>255</v>
      </c>
      <c r="B97" s="28" t="s">
        <v>256</v>
      </c>
      <c r="C97" s="28" t="s">
        <v>105</v>
      </c>
      <c r="D97" s="73">
        <v>80</v>
      </c>
      <c r="E97" s="73">
        <v>19.39</v>
      </c>
      <c r="F97" s="73">
        <f t="shared" si="13"/>
        <v>1551</v>
      </c>
      <c r="G97" s="79"/>
      <c r="H97" s="30" t="s">
        <v>252</v>
      </c>
    </row>
    <row r="98" s="68" customFormat="1" ht="100" customHeight="1" spans="1:8">
      <c r="A98" s="28" t="s">
        <v>257</v>
      </c>
      <c r="B98" s="28" t="s">
        <v>258</v>
      </c>
      <c r="C98" s="28" t="s">
        <v>105</v>
      </c>
      <c r="D98" s="73">
        <v>894</v>
      </c>
      <c r="E98" s="73">
        <v>16</v>
      </c>
      <c r="F98" s="73">
        <f t="shared" si="13"/>
        <v>14304</v>
      </c>
      <c r="G98" s="79"/>
      <c r="H98" s="30" t="s">
        <v>252</v>
      </c>
    </row>
    <row r="99" s="68" customFormat="1" ht="100" customHeight="1" spans="1:8">
      <c r="A99" s="28" t="s">
        <v>259</v>
      </c>
      <c r="B99" s="28" t="s">
        <v>260</v>
      </c>
      <c r="C99" s="28" t="s">
        <v>105</v>
      </c>
      <c r="D99" s="73">
        <v>3444</v>
      </c>
      <c r="E99" s="73">
        <v>24.39</v>
      </c>
      <c r="F99" s="73">
        <f t="shared" si="13"/>
        <v>83999</v>
      </c>
      <c r="G99" s="79"/>
      <c r="H99" s="30" t="s">
        <v>252</v>
      </c>
    </row>
    <row r="100" s="68" customFormat="1" ht="100" customHeight="1" spans="1:8">
      <c r="A100" s="28" t="s">
        <v>261</v>
      </c>
      <c r="B100" s="28" t="s">
        <v>262</v>
      </c>
      <c r="C100" s="28" t="s">
        <v>105</v>
      </c>
      <c r="D100" s="73">
        <v>986</v>
      </c>
      <c r="E100" s="73">
        <v>19.39</v>
      </c>
      <c r="F100" s="73">
        <f t="shared" si="13"/>
        <v>19119</v>
      </c>
      <c r="G100" s="79"/>
      <c r="H100" s="30" t="s">
        <v>252</v>
      </c>
    </row>
    <row r="101" s="68" customFormat="1" ht="35" customHeight="1" spans="1:8">
      <c r="A101" s="28" t="s">
        <v>263</v>
      </c>
      <c r="B101" s="28" t="s">
        <v>264</v>
      </c>
      <c r="C101" s="28" t="s">
        <v>12</v>
      </c>
      <c r="D101" s="73" t="s">
        <v>12</v>
      </c>
      <c r="E101" s="73" t="s">
        <v>12</v>
      </c>
      <c r="F101" s="79"/>
      <c r="G101" s="79"/>
      <c r="H101" s="65" t="s">
        <v>12</v>
      </c>
    </row>
    <row r="102" s="68" customFormat="1" ht="96" customHeight="1" spans="1:8">
      <c r="A102" s="28" t="s">
        <v>265</v>
      </c>
      <c r="B102" s="28" t="s">
        <v>266</v>
      </c>
      <c r="C102" s="28" t="s">
        <v>244</v>
      </c>
      <c r="D102" s="73">
        <v>935</v>
      </c>
      <c r="E102" s="73">
        <v>10.57</v>
      </c>
      <c r="F102" s="73">
        <f t="shared" ref="F102:F107" si="14">ROUND(D102*E102,0)</f>
        <v>9883</v>
      </c>
      <c r="G102" s="79"/>
      <c r="H102" s="30" t="s">
        <v>267</v>
      </c>
    </row>
    <row r="103" s="68" customFormat="1" ht="92" customHeight="1" spans="1:8">
      <c r="A103" s="28" t="s">
        <v>268</v>
      </c>
      <c r="B103" s="28" t="s">
        <v>269</v>
      </c>
      <c r="C103" s="28" t="s">
        <v>244</v>
      </c>
      <c r="D103" s="73">
        <v>19623</v>
      </c>
      <c r="E103" s="73">
        <v>2.82</v>
      </c>
      <c r="F103" s="73">
        <f t="shared" si="14"/>
        <v>55337</v>
      </c>
      <c r="G103" s="79"/>
      <c r="H103" s="30" t="s">
        <v>267</v>
      </c>
    </row>
    <row r="104" s="68" customFormat="1" ht="35" customHeight="1" spans="1:8">
      <c r="A104" s="28" t="s">
        <v>270</v>
      </c>
      <c r="B104" s="28" t="s">
        <v>271</v>
      </c>
      <c r="C104" s="28" t="s">
        <v>12</v>
      </c>
      <c r="D104" s="73" t="s">
        <v>12</v>
      </c>
      <c r="E104" s="73" t="s">
        <v>12</v>
      </c>
      <c r="F104" s="79"/>
      <c r="G104" s="79"/>
      <c r="H104" s="65" t="s">
        <v>12</v>
      </c>
    </row>
    <row r="105" s="68" customFormat="1" ht="35" customHeight="1" spans="1:8">
      <c r="A105" s="28" t="s">
        <v>272</v>
      </c>
      <c r="B105" s="28" t="s">
        <v>273</v>
      </c>
      <c r="C105" s="28" t="s">
        <v>12</v>
      </c>
      <c r="D105" s="73" t="s">
        <v>12</v>
      </c>
      <c r="E105" s="73" t="s">
        <v>12</v>
      </c>
      <c r="F105" s="79"/>
      <c r="G105" s="79"/>
      <c r="H105" s="65" t="s">
        <v>12</v>
      </c>
    </row>
    <row r="106" s="68" customFormat="1" ht="35" customHeight="1" spans="1:8">
      <c r="A106" s="28" t="s">
        <v>274</v>
      </c>
      <c r="B106" s="28" t="s">
        <v>275</v>
      </c>
      <c r="C106" s="28" t="s">
        <v>12</v>
      </c>
      <c r="D106" s="73" t="s">
        <v>12</v>
      </c>
      <c r="E106" s="73" t="s">
        <v>12</v>
      </c>
      <c r="F106" s="79"/>
      <c r="G106" s="79"/>
      <c r="H106" s="65" t="s">
        <v>12</v>
      </c>
    </row>
    <row r="107" s="68" customFormat="1" ht="69" customHeight="1" spans="1:8">
      <c r="A107" s="28" t="s">
        <v>103</v>
      </c>
      <c r="B107" s="28" t="s">
        <v>276</v>
      </c>
      <c r="C107" s="28" t="s">
        <v>105</v>
      </c>
      <c r="D107" s="73">
        <v>650</v>
      </c>
      <c r="E107" s="73">
        <v>945.52</v>
      </c>
      <c r="F107" s="73">
        <f t="shared" si="14"/>
        <v>614588</v>
      </c>
      <c r="G107" s="79"/>
      <c r="H107" s="30" t="s">
        <v>277</v>
      </c>
    </row>
    <row r="108" s="68" customFormat="1" ht="35" customHeight="1" spans="1:8">
      <c r="A108" s="28" t="s">
        <v>278</v>
      </c>
      <c r="B108" s="28" t="s">
        <v>279</v>
      </c>
      <c r="C108" s="28" t="s">
        <v>12</v>
      </c>
      <c r="D108" s="73" t="s">
        <v>12</v>
      </c>
      <c r="E108" s="73" t="s">
        <v>12</v>
      </c>
      <c r="F108" s="79"/>
      <c r="G108" s="79"/>
      <c r="H108" s="65" t="s">
        <v>12</v>
      </c>
    </row>
    <row r="109" s="68" customFormat="1" ht="69" customHeight="1" spans="1:8">
      <c r="A109" s="28" t="s">
        <v>280</v>
      </c>
      <c r="B109" s="28" t="s">
        <v>281</v>
      </c>
      <c r="C109" s="28" t="s">
        <v>105</v>
      </c>
      <c r="D109" s="73">
        <v>4408</v>
      </c>
      <c r="E109" s="73">
        <v>38.75</v>
      </c>
      <c r="F109" s="73">
        <f t="shared" ref="F109:F126" si="15">ROUND(D109*E109,0)</f>
        <v>170810</v>
      </c>
      <c r="G109" s="56" t="s">
        <v>282</v>
      </c>
      <c r="H109" s="30" t="s">
        <v>283</v>
      </c>
    </row>
    <row r="110" s="68" customFormat="1" ht="69" customHeight="1" spans="1:8">
      <c r="A110" s="28" t="s">
        <v>284</v>
      </c>
      <c r="B110" s="28" t="s">
        <v>285</v>
      </c>
      <c r="C110" s="28" t="s">
        <v>105</v>
      </c>
      <c r="D110" s="73">
        <v>1726</v>
      </c>
      <c r="E110" s="73">
        <v>38.75</v>
      </c>
      <c r="F110" s="73">
        <f t="shared" si="15"/>
        <v>66883</v>
      </c>
      <c r="G110" s="56" t="s">
        <v>282</v>
      </c>
      <c r="H110" s="30" t="s">
        <v>283</v>
      </c>
    </row>
    <row r="111" s="68" customFormat="1" ht="69" customHeight="1" spans="1:8">
      <c r="A111" s="28" t="s">
        <v>286</v>
      </c>
      <c r="B111" s="28" t="s">
        <v>287</v>
      </c>
      <c r="C111" s="28" t="s">
        <v>105</v>
      </c>
      <c r="D111" s="73">
        <v>15755</v>
      </c>
      <c r="E111" s="73">
        <v>56</v>
      </c>
      <c r="F111" s="73">
        <f t="shared" si="15"/>
        <v>882280</v>
      </c>
      <c r="G111" s="56" t="s">
        <v>282</v>
      </c>
      <c r="H111" s="30" t="s">
        <v>283</v>
      </c>
    </row>
    <row r="112" s="68" customFormat="1" ht="69" customHeight="1" spans="1:8">
      <c r="A112" s="28" t="s">
        <v>288</v>
      </c>
      <c r="B112" s="28" t="s">
        <v>289</v>
      </c>
      <c r="C112" s="28" t="s">
        <v>105</v>
      </c>
      <c r="D112" s="73">
        <v>1714</v>
      </c>
      <c r="E112" s="73">
        <v>56</v>
      </c>
      <c r="F112" s="73">
        <f t="shared" si="15"/>
        <v>95984</v>
      </c>
      <c r="G112" s="56" t="s">
        <v>282</v>
      </c>
      <c r="H112" s="30" t="s">
        <v>283</v>
      </c>
    </row>
    <row r="113" s="68" customFormat="1" ht="69" customHeight="1" spans="1:8">
      <c r="A113" s="28" t="s">
        <v>290</v>
      </c>
      <c r="B113" s="28" t="s">
        <v>291</v>
      </c>
      <c r="C113" s="28" t="s">
        <v>105</v>
      </c>
      <c r="D113" s="73">
        <v>17100</v>
      </c>
      <c r="E113" s="73">
        <v>56</v>
      </c>
      <c r="F113" s="73">
        <f t="shared" si="15"/>
        <v>957600</v>
      </c>
      <c r="G113" s="56" t="s">
        <v>282</v>
      </c>
      <c r="H113" s="30" t="s">
        <v>283</v>
      </c>
    </row>
    <row r="114" s="68" customFormat="1" ht="69" customHeight="1" spans="1:8">
      <c r="A114" s="28" t="s">
        <v>292</v>
      </c>
      <c r="B114" s="28" t="s">
        <v>258</v>
      </c>
      <c r="C114" s="28" t="s">
        <v>105</v>
      </c>
      <c r="D114" s="73">
        <v>9066</v>
      </c>
      <c r="E114" s="73">
        <v>34.75</v>
      </c>
      <c r="F114" s="73">
        <f t="shared" si="15"/>
        <v>315044</v>
      </c>
      <c r="G114" s="56" t="s">
        <v>282</v>
      </c>
      <c r="H114" s="30" t="s">
        <v>283</v>
      </c>
    </row>
    <row r="115" s="68" customFormat="1" ht="69" customHeight="1" spans="1:8">
      <c r="A115" s="28" t="s">
        <v>293</v>
      </c>
      <c r="B115" s="28" t="s">
        <v>260</v>
      </c>
      <c r="C115" s="28" t="s">
        <v>105</v>
      </c>
      <c r="D115" s="73">
        <v>28025</v>
      </c>
      <c r="E115" s="73">
        <v>56</v>
      </c>
      <c r="F115" s="73">
        <f t="shared" si="15"/>
        <v>1569400</v>
      </c>
      <c r="G115" s="56" t="s">
        <v>282</v>
      </c>
      <c r="H115" s="30" t="s">
        <v>283</v>
      </c>
    </row>
    <row r="116" s="68" customFormat="1" ht="69" customHeight="1" spans="1:8">
      <c r="A116" s="28" t="s">
        <v>294</v>
      </c>
      <c r="B116" s="28" t="s">
        <v>295</v>
      </c>
      <c r="C116" s="28" t="s">
        <v>105</v>
      </c>
      <c r="D116" s="73">
        <v>36</v>
      </c>
      <c r="E116" s="73">
        <v>66</v>
      </c>
      <c r="F116" s="73">
        <f t="shared" si="15"/>
        <v>2376</v>
      </c>
      <c r="G116" s="56" t="s">
        <v>296</v>
      </c>
      <c r="H116" s="30" t="s">
        <v>297</v>
      </c>
    </row>
    <row r="117" s="68" customFormat="1" ht="69" customHeight="1" spans="1:8">
      <c r="A117" s="28" t="s">
        <v>298</v>
      </c>
      <c r="B117" s="28" t="s">
        <v>299</v>
      </c>
      <c r="C117" s="28" t="s">
        <v>105</v>
      </c>
      <c r="D117" s="73">
        <v>2240</v>
      </c>
      <c r="E117" s="73">
        <v>41.83</v>
      </c>
      <c r="F117" s="73">
        <f t="shared" si="15"/>
        <v>93699</v>
      </c>
      <c r="G117" s="56" t="s">
        <v>282</v>
      </c>
      <c r="H117" s="30" t="s">
        <v>283</v>
      </c>
    </row>
    <row r="118" s="68" customFormat="1" ht="69" customHeight="1" spans="1:8">
      <c r="A118" s="28" t="s">
        <v>300</v>
      </c>
      <c r="B118" s="28" t="s">
        <v>301</v>
      </c>
      <c r="C118" s="28" t="s">
        <v>105</v>
      </c>
      <c r="D118" s="73">
        <v>432</v>
      </c>
      <c r="E118" s="73">
        <v>48.92</v>
      </c>
      <c r="F118" s="73">
        <f t="shared" si="15"/>
        <v>21133</v>
      </c>
      <c r="G118" s="56" t="s">
        <v>282</v>
      </c>
      <c r="H118" s="30" t="s">
        <v>283</v>
      </c>
    </row>
    <row r="119" s="68" customFormat="1" ht="69" customHeight="1" spans="1:8">
      <c r="A119" s="28" t="s">
        <v>302</v>
      </c>
      <c r="B119" s="28" t="s">
        <v>303</v>
      </c>
      <c r="C119" s="28" t="s">
        <v>105</v>
      </c>
      <c r="D119" s="73">
        <v>528</v>
      </c>
      <c r="E119" s="73">
        <v>77.41</v>
      </c>
      <c r="F119" s="73">
        <f t="shared" si="15"/>
        <v>40872</v>
      </c>
      <c r="G119" s="56" t="s">
        <v>296</v>
      </c>
      <c r="H119" s="30" t="s">
        <v>297</v>
      </c>
    </row>
    <row r="120" s="68" customFormat="1" ht="69" customHeight="1" spans="1:8">
      <c r="A120" s="28" t="s">
        <v>304</v>
      </c>
      <c r="B120" s="28" t="s">
        <v>305</v>
      </c>
      <c r="C120" s="28" t="s">
        <v>105</v>
      </c>
      <c r="D120" s="73">
        <v>36</v>
      </c>
      <c r="E120" s="73">
        <v>56</v>
      </c>
      <c r="F120" s="73">
        <f t="shared" si="15"/>
        <v>2016</v>
      </c>
      <c r="G120" s="56" t="s">
        <v>282</v>
      </c>
      <c r="H120" s="30" t="s">
        <v>283</v>
      </c>
    </row>
    <row r="121" s="68" customFormat="1" ht="69" customHeight="1" spans="1:8">
      <c r="A121" s="28" t="s">
        <v>306</v>
      </c>
      <c r="B121" s="28" t="s">
        <v>307</v>
      </c>
      <c r="C121" s="28" t="s">
        <v>105</v>
      </c>
      <c r="D121" s="73">
        <v>96</v>
      </c>
      <c r="E121" s="73">
        <v>34.75</v>
      </c>
      <c r="F121" s="73">
        <f t="shared" si="15"/>
        <v>3336</v>
      </c>
      <c r="G121" s="56" t="s">
        <v>296</v>
      </c>
      <c r="H121" s="30" t="s">
        <v>297</v>
      </c>
    </row>
    <row r="122" s="68" customFormat="1" ht="69" customHeight="1" spans="1:8">
      <c r="A122" s="28" t="s">
        <v>308</v>
      </c>
      <c r="B122" s="28" t="s">
        <v>309</v>
      </c>
      <c r="C122" s="28" t="s">
        <v>105</v>
      </c>
      <c r="D122" s="73">
        <v>48</v>
      </c>
      <c r="E122" s="73">
        <v>56</v>
      </c>
      <c r="F122" s="73">
        <f t="shared" si="15"/>
        <v>2688</v>
      </c>
      <c r="G122" s="56" t="s">
        <v>282</v>
      </c>
      <c r="H122" s="30" t="s">
        <v>283</v>
      </c>
    </row>
    <row r="123" s="68" customFormat="1" ht="69" customHeight="1" spans="1:8">
      <c r="A123" s="28" t="s">
        <v>310</v>
      </c>
      <c r="B123" s="28" t="s">
        <v>311</v>
      </c>
      <c r="C123" s="28" t="s">
        <v>105</v>
      </c>
      <c r="D123" s="73">
        <v>82</v>
      </c>
      <c r="E123" s="73">
        <v>56</v>
      </c>
      <c r="F123" s="73">
        <f t="shared" si="15"/>
        <v>4592</v>
      </c>
      <c r="G123" s="56" t="s">
        <v>282</v>
      </c>
      <c r="H123" s="30" t="s">
        <v>283</v>
      </c>
    </row>
    <row r="124" s="68" customFormat="1" ht="69" customHeight="1" spans="1:8">
      <c r="A124" s="28" t="s">
        <v>312</v>
      </c>
      <c r="B124" s="28" t="s">
        <v>313</v>
      </c>
      <c r="C124" s="28" t="s">
        <v>314</v>
      </c>
      <c r="D124" s="73">
        <v>190</v>
      </c>
      <c r="E124" s="73">
        <v>457.75</v>
      </c>
      <c r="F124" s="73">
        <f t="shared" si="15"/>
        <v>86973</v>
      </c>
      <c r="G124" s="56"/>
      <c r="H124" s="30" t="s">
        <v>315</v>
      </c>
    </row>
    <row r="125" s="68" customFormat="1" ht="69" customHeight="1" spans="1:8">
      <c r="A125" s="28" t="s">
        <v>316</v>
      </c>
      <c r="B125" s="28" t="s">
        <v>317</v>
      </c>
      <c r="C125" s="28" t="s">
        <v>318</v>
      </c>
      <c r="D125" s="73">
        <v>222</v>
      </c>
      <c r="E125" s="73">
        <v>746.37</v>
      </c>
      <c r="F125" s="73">
        <f t="shared" si="15"/>
        <v>165694</v>
      </c>
      <c r="G125" s="56"/>
      <c r="H125" s="30" t="s">
        <v>319</v>
      </c>
    </row>
    <row r="126" s="68" customFormat="1" ht="69" customHeight="1" spans="1:8">
      <c r="A126" s="28" t="s">
        <v>320</v>
      </c>
      <c r="B126" s="28" t="s">
        <v>321</v>
      </c>
      <c r="C126" s="28" t="s">
        <v>318</v>
      </c>
      <c r="D126" s="73">
        <v>2</v>
      </c>
      <c r="E126" s="73">
        <v>623.42</v>
      </c>
      <c r="F126" s="73">
        <f t="shared" si="15"/>
        <v>1247</v>
      </c>
      <c r="G126" s="56"/>
      <c r="H126" s="30" t="s">
        <v>319</v>
      </c>
    </row>
    <row r="127" s="68" customFormat="1" ht="35" customHeight="1" spans="1:8">
      <c r="A127" s="28" t="s">
        <v>322</v>
      </c>
      <c r="B127" s="28" t="s">
        <v>323</v>
      </c>
      <c r="C127" s="28" t="s">
        <v>12</v>
      </c>
      <c r="D127" s="73" t="s">
        <v>12</v>
      </c>
      <c r="E127" s="73" t="s">
        <v>12</v>
      </c>
      <c r="F127" s="79" t="s">
        <v>12</v>
      </c>
      <c r="G127" s="79"/>
      <c r="H127" s="65" t="s">
        <v>12</v>
      </c>
    </row>
    <row r="128" s="68" customFormat="1" ht="35" customHeight="1" spans="1:8">
      <c r="A128" s="28" t="s">
        <v>103</v>
      </c>
      <c r="B128" s="28" t="s">
        <v>324</v>
      </c>
      <c r="C128" s="28" t="s">
        <v>12</v>
      </c>
      <c r="D128" s="73" t="s">
        <v>12</v>
      </c>
      <c r="E128" s="73" t="s">
        <v>12</v>
      </c>
      <c r="F128" s="79"/>
      <c r="G128" s="79"/>
      <c r="H128" s="65" t="s">
        <v>12</v>
      </c>
    </row>
    <row r="129" s="68" customFormat="1" ht="69" customHeight="1" spans="1:8">
      <c r="A129" s="28" t="s">
        <v>325</v>
      </c>
      <c r="B129" s="28" t="s">
        <v>326</v>
      </c>
      <c r="C129" s="28" t="s">
        <v>105</v>
      </c>
      <c r="D129" s="73">
        <v>2408</v>
      </c>
      <c r="E129" s="73">
        <v>38.71</v>
      </c>
      <c r="F129" s="73">
        <f t="shared" ref="F129:F133" si="16">ROUND(D129*E129,0)</f>
        <v>93214</v>
      </c>
      <c r="G129" s="79"/>
      <c r="H129" s="30" t="s">
        <v>327</v>
      </c>
    </row>
    <row r="130" s="68" customFormat="1" ht="69" customHeight="1" spans="1:8">
      <c r="A130" s="28" t="s">
        <v>328</v>
      </c>
      <c r="B130" s="28" t="s">
        <v>329</v>
      </c>
      <c r="C130" s="28" t="s">
        <v>105</v>
      </c>
      <c r="D130" s="73">
        <v>68</v>
      </c>
      <c r="E130" s="73">
        <v>68.9</v>
      </c>
      <c r="F130" s="73">
        <f t="shared" si="16"/>
        <v>4685</v>
      </c>
      <c r="G130" s="79"/>
      <c r="H130" s="30" t="s">
        <v>327</v>
      </c>
    </row>
    <row r="131" s="68" customFormat="1" ht="69" customHeight="1" spans="1:8">
      <c r="A131" s="28" t="s">
        <v>330</v>
      </c>
      <c r="B131" s="28" t="s">
        <v>331</v>
      </c>
      <c r="C131" s="28" t="s">
        <v>105</v>
      </c>
      <c r="D131" s="73">
        <v>1304</v>
      </c>
      <c r="E131" s="73">
        <v>68.9</v>
      </c>
      <c r="F131" s="73">
        <f t="shared" si="16"/>
        <v>89846</v>
      </c>
      <c r="G131" s="79"/>
      <c r="H131" s="30" t="s">
        <v>327</v>
      </c>
    </row>
    <row r="132" s="68" customFormat="1" ht="69" customHeight="1" spans="1:8">
      <c r="A132" s="28" t="s">
        <v>322</v>
      </c>
      <c r="B132" s="28" t="s">
        <v>332</v>
      </c>
      <c r="C132" s="28" t="s">
        <v>139</v>
      </c>
      <c r="D132" s="73">
        <v>70</v>
      </c>
      <c r="E132" s="73">
        <v>270.16</v>
      </c>
      <c r="F132" s="73">
        <f t="shared" si="16"/>
        <v>18911</v>
      </c>
      <c r="G132" s="79"/>
      <c r="H132" s="30" t="s">
        <v>333</v>
      </c>
    </row>
    <row r="133" s="68" customFormat="1" ht="69" customHeight="1" spans="1:8">
      <c r="A133" s="28" t="s">
        <v>334</v>
      </c>
      <c r="B133" s="28" t="s">
        <v>335</v>
      </c>
      <c r="C133" s="28" t="s">
        <v>318</v>
      </c>
      <c r="D133" s="73">
        <v>268</v>
      </c>
      <c r="E133" s="73">
        <v>359.01</v>
      </c>
      <c r="F133" s="73">
        <f t="shared" si="16"/>
        <v>96215</v>
      </c>
      <c r="G133" s="79"/>
      <c r="H133" s="30" t="s">
        <v>336</v>
      </c>
    </row>
    <row r="134" s="68" customFormat="1" ht="30" customHeight="1" spans="1:8">
      <c r="A134" s="28" t="s">
        <v>337</v>
      </c>
      <c r="B134" s="28" t="s">
        <v>338</v>
      </c>
      <c r="C134" s="28" t="s">
        <v>12</v>
      </c>
      <c r="D134" s="73" t="s">
        <v>12</v>
      </c>
      <c r="E134" s="73" t="s">
        <v>12</v>
      </c>
      <c r="F134" s="79"/>
      <c r="G134" s="79"/>
      <c r="H134" s="65" t="s">
        <v>12</v>
      </c>
    </row>
    <row r="135" s="68" customFormat="1" ht="69" customHeight="1" spans="1:8">
      <c r="A135" s="28" t="s">
        <v>339</v>
      </c>
      <c r="B135" s="28" t="s">
        <v>340</v>
      </c>
      <c r="C135" s="28" t="s">
        <v>105</v>
      </c>
      <c r="D135" s="73">
        <v>1758</v>
      </c>
      <c r="E135" s="73">
        <v>482</v>
      </c>
      <c r="F135" s="73">
        <f t="shared" ref="F135:F138" si="17">ROUND(D135*E135,0)</f>
        <v>847356</v>
      </c>
      <c r="G135" s="79"/>
      <c r="H135" s="30" t="s">
        <v>341</v>
      </c>
    </row>
    <row r="136" s="68" customFormat="1" ht="30" customHeight="1" spans="1:8">
      <c r="A136" s="28" t="s">
        <v>342</v>
      </c>
      <c r="B136" s="28" t="s">
        <v>343</v>
      </c>
      <c r="C136" s="28" t="s">
        <v>12</v>
      </c>
      <c r="D136" s="73" t="s">
        <v>12</v>
      </c>
      <c r="E136" s="73" t="s">
        <v>12</v>
      </c>
      <c r="F136" s="79"/>
      <c r="G136" s="79"/>
      <c r="H136" s="65" t="s">
        <v>12</v>
      </c>
    </row>
    <row r="137" s="68" customFormat="1" ht="69" customHeight="1" spans="1:8">
      <c r="A137" s="28" t="s">
        <v>344</v>
      </c>
      <c r="B137" s="28" t="s">
        <v>345</v>
      </c>
      <c r="C137" s="28" t="s">
        <v>318</v>
      </c>
      <c r="D137" s="73">
        <v>14</v>
      </c>
      <c r="E137" s="73">
        <v>805.07</v>
      </c>
      <c r="F137" s="73">
        <f t="shared" si="17"/>
        <v>11271</v>
      </c>
      <c r="G137" s="79"/>
      <c r="H137" s="30" t="s">
        <v>346</v>
      </c>
    </row>
    <row r="138" s="68" customFormat="1" ht="69" customHeight="1" spans="1:8">
      <c r="A138" s="28" t="s">
        <v>347</v>
      </c>
      <c r="B138" s="28" t="s">
        <v>348</v>
      </c>
      <c r="C138" s="28" t="s">
        <v>349</v>
      </c>
      <c r="D138" s="73">
        <v>14</v>
      </c>
      <c r="E138" s="73">
        <v>7356</v>
      </c>
      <c r="F138" s="73">
        <f t="shared" si="17"/>
        <v>102984</v>
      </c>
      <c r="G138" s="79"/>
      <c r="H138" s="30" t="s">
        <v>350</v>
      </c>
    </row>
    <row r="139" s="68" customFormat="1" ht="30" customHeight="1" spans="1:8">
      <c r="A139" s="28" t="s">
        <v>351</v>
      </c>
      <c r="B139" s="28" t="s">
        <v>352</v>
      </c>
      <c r="C139" s="28" t="s">
        <v>12</v>
      </c>
      <c r="D139" s="73" t="s">
        <v>12</v>
      </c>
      <c r="E139" s="73" t="s">
        <v>12</v>
      </c>
      <c r="F139" s="79"/>
      <c r="G139" s="79"/>
      <c r="H139" s="65" t="s">
        <v>12</v>
      </c>
    </row>
    <row r="140" s="68" customFormat="1" ht="30" customHeight="1" spans="1:8">
      <c r="A140" s="28" t="s">
        <v>353</v>
      </c>
      <c r="B140" s="28" t="s">
        <v>354</v>
      </c>
      <c r="C140" s="28" t="s">
        <v>12</v>
      </c>
      <c r="D140" s="73" t="s">
        <v>12</v>
      </c>
      <c r="E140" s="73" t="s">
        <v>12</v>
      </c>
      <c r="F140" s="79"/>
      <c r="G140" s="79"/>
      <c r="H140" s="65" t="s">
        <v>12</v>
      </c>
    </row>
    <row r="141" s="68" customFormat="1" ht="76" customHeight="1" spans="1:8">
      <c r="A141" s="28" t="s">
        <v>355</v>
      </c>
      <c r="B141" s="28" t="s">
        <v>356</v>
      </c>
      <c r="C141" s="28" t="s">
        <v>105</v>
      </c>
      <c r="D141" s="73">
        <v>290</v>
      </c>
      <c r="E141" s="73">
        <v>198.2</v>
      </c>
      <c r="F141" s="73">
        <f t="shared" ref="F141:F152" si="18">ROUND(D141*E141,0)</f>
        <v>57478</v>
      </c>
      <c r="G141" s="79"/>
      <c r="H141" s="30" t="s">
        <v>357</v>
      </c>
    </row>
    <row r="142" s="68" customFormat="1" ht="30" customHeight="1" spans="1:8">
      <c r="A142" s="28" t="s">
        <v>358</v>
      </c>
      <c r="B142" s="28" t="s">
        <v>359</v>
      </c>
      <c r="C142" s="28" t="s">
        <v>12</v>
      </c>
      <c r="D142" s="73" t="s">
        <v>12</v>
      </c>
      <c r="E142" s="73" t="s">
        <v>12</v>
      </c>
      <c r="F142" s="79"/>
      <c r="G142" s="79"/>
      <c r="H142" s="65" t="s">
        <v>12</v>
      </c>
    </row>
    <row r="143" s="68" customFormat="1" ht="30" customHeight="1" spans="1:8">
      <c r="A143" s="28" t="s">
        <v>360</v>
      </c>
      <c r="B143" s="28" t="s">
        <v>361</v>
      </c>
      <c r="C143" s="28" t="s">
        <v>12</v>
      </c>
      <c r="D143" s="73" t="s">
        <v>12</v>
      </c>
      <c r="E143" s="73" t="s">
        <v>12</v>
      </c>
      <c r="F143" s="79"/>
      <c r="G143" s="79"/>
      <c r="H143" s="65" t="s">
        <v>12</v>
      </c>
    </row>
    <row r="144" s="68" customFormat="1" ht="69" customHeight="1" spans="1:8">
      <c r="A144" s="28" t="s">
        <v>362</v>
      </c>
      <c r="B144" s="28" t="s">
        <v>363</v>
      </c>
      <c r="C144" s="28" t="s">
        <v>314</v>
      </c>
      <c r="D144" s="73">
        <v>1</v>
      </c>
      <c r="E144" s="73">
        <v>17780</v>
      </c>
      <c r="F144" s="73">
        <f t="shared" si="18"/>
        <v>17780</v>
      </c>
      <c r="G144" s="79"/>
      <c r="H144" s="30" t="s">
        <v>364</v>
      </c>
    </row>
    <row r="145" s="68" customFormat="1" ht="69" customHeight="1" spans="1:8">
      <c r="A145" s="28" t="s">
        <v>365</v>
      </c>
      <c r="B145" s="28" t="s">
        <v>366</v>
      </c>
      <c r="C145" s="28" t="s">
        <v>314</v>
      </c>
      <c r="D145" s="73">
        <v>2</v>
      </c>
      <c r="E145" s="73">
        <v>1329</v>
      </c>
      <c r="F145" s="73">
        <f t="shared" si="18"/>
        <v>2658</v>
      </c>
      <c r="G145" s="79"/>
      <c r="H145" s="30" t="s">
        <v>364</v>
      </c>
    </row>
    <row r="146" s="68" customFormat="1" ht="69" customHeight="1" spans="1:8">
      <c r="A146" s="28" t="s">
        <v>367</v>
      </c>
      <c r="B146" s="28" t="s">
        <v>368</v>
      </c>
      <c r="C146" s="28" t="s">
        <v>314</v>
      </c>
      <c r="D146" s="73">
        <v>3</v>
      </c>
      <c r="E146" s="73">
        <v>4620.33</v>
      </c>
      <c r="F146" s="73">
        <f t="shared" si="18"/>
        <v>13861</v>
      </c>
      <c r="G146" s="79"/>
      <c r="H146" s="30" t="s">
        <v>364</v>
      </c>
    </row>
    <row r="147" s="68" customFormat="1" ht="69" customHeight="1" spans="1:8">
      <c r="A147" s="28" t="s">
        <v>369</v>
      </c>
      <c r="B147" s="28" t="s">
        <v>370</v>
      </c>
      <c r="C147" s="28" t="s">
        <v>314</v>
      </c>
      <c r="D147" s="73">
        <v>7</v>
      </c>
      <c r="E147" s="73">
        <v>3693.43</v>
      </c>
      <c r="F147" s="73">
        <f t="shared" si="18"/>
        <v>25854</v>
      </c>
      <c r="G147" s="79"/>
      <c r="H147" s="30" t="s">
        <v>364</v>
      </c>
    </row>
    <row r="148" s="68" customFormat="1" ht="69" customHeight="1" spans="1:8">
      <c r="A148" s="28" t="s">
        <v>371</v>
      </c>
      <c r="B148" s="28" t="s">
        <v>372</v>
      </c>
      <c r="C148" s="28" t="s">
        <v>314</v>
      </c>
      <c r="D148" s="73">
        <v>7</v>
      </c>
      <c r="E148" s="73">
        <v>1357.57</v>
      </c>
      <c r="F148" s="73">
        <f t="shared" si="18"/>
        <v>9503</v>
      </c>
      <c r="G148" s="79"/>
      <c r="H148" s="30" t="s">
        <v>364</v>
      </c>
    </row>
    <row r="149" s="68" customFormat="1" ht="69" customHeight="1" spans="1:8">
      <c r="A149" s="28" t="s">
        <v>373</v>
      </c>
      <c r="B149" s="28" t="s">
        <v>374</v>
      </c>
      <c r="C149" s="28" t="s">
        <v>314</v>
      </c>
      <c r="D149" s="73">
        <v>33</v>
      </c>
      <c r="E149" s="73">
        <v>3905.91</v>
      </c>
      <c r="F149" s="73">
        <f t="shared" si="18"/>
        <v>128895</v>
      </c>
      <c r="G149" s="79"/>
      <c r="H149" s="30" t="s">
        <v>364</v>
      </c>
    </row>
    <row r="150" s="68" customFormat="1" ht="69" customHeight="1" spans="1:8">
      <c r="A150" s="28" t="s">
        <v>375</v>
      </c>
      <c r="B150" s="28" t="s">
        <v>376</v>
      </c>
      <c r="C150" s="28" t="s">
        <v>314</v>
      </c>
      <c r="D150" s="73">
        <v>2</v>
      </c>
      <c r="E150" s="73">
        <v>3081.5</v>
      </c>
      <c r="F150" s="73">
        <f t="shared" si="18"/>
        <v>6163</v>
      </c>
      <c r="G150" s="79"/>
      <c r="H150" s="30" t="s">
        <v>364</v>
      </c>
    </row>
    <row r="151" s="68" customFormat="1" ht="69" customHeight="1" spans="1:8">
      <c r="A151" s="28" t="s">
        <v>377</v>
      </c>
      <c r="B151" s="28" t="s">
        <v>378</v>
      </c>
      <c r="C151" s="28" t="s">
        <v>314</v>
      </c>
      <c r="D151" s="73">
        <v>4</v>
      </c>
      <c r="E151" s="73">
        <v>1950</v>
      </c>
      <c r="F151" s="73">
        <f t="shared" si="18"/>
        <v>7800</v>
      </c>
      <c r="G151" s="79"/>
      <c r="H151" s="30" t="s">
        <v>364</v>
      </c>
    </row>
    <row r="152" s="68" customFormat="1" ht="69" customHeight="1" spans="1:8">
      <c r="A152" s="28" t="s">
        <v>379</v>
      </c>
      <c r="B152" s="28" t="s">
        <v>380</v>
      </c>
      <c r="C152" s="28" t="s">
        <v>314</v>
      </c>
      <c r="D152" s="73">
        <v>6</v>
      </c>
      <c r="E152" s="73">
        <v>2449</v>
      </c>
      <c r="F152" s="73">
        <f t="shared" si="18"/>
        <v>14694</v>
      </c>
      <c r="G152" s="79"/>
      <c r="H152" s="30" t="s">
        <v>364</v>
      </c>
    </row>
    <row r="153" s="68" customFormat="1" ht="30" customHeight="1" spans="1:8">
      <c r="A153" s="28" t="s">
        <v>381</v>
      </c>
      <c r="B153" s="28" t="s">
        <v>382</v>
      </c>
      <c r="C153" s="28" t="s">
        <v>12</v>
      </c>
      <c r="D153" s="73" t="s">
        <v>12</v>
      </c>
      <c r="E153" s="73" t="s">
        <v>12</v>
      </c>
      <c r="F153" s="79"/>
      <c r="G153" s="79"/>
      <c r="H153" s="65" t="s">
        <v>12</v>
      </c>
    </row>
    <row r="154" s="68" customFormat="1" ht="69" customHeight="1" spans="1:8">
      <c r="A154" s="28" t="s">
        <v>383</v>
      </c>
      <c r="B154" s="28" t="s">
        <v>384</v>
      </c>
      <c r="C154" s="28" t="s">
        <v>314</v>
      </c>
      <c r="D154" s="73">
        <v>1</v>
      </c>
      <c r="E154" s="73">
        <v>27661</v>
      </c>
      <c r="F154" s="73">
        <f t="shared" ref="F154:F160" si="19">ROUND(D154*E154,0)</f>
        <v>27661</v>
      </c>
      <c r="G154" s="79"/>
      <c r="H154" s="30" t="s">
        <v>364</v>
      </c>
    </row>
    <row r="155" s="68" customFormat="1" ht="69" customHeight="1" spans="1:8">
      <c r="A155" s="28" t="s">
        <v>385</v>
      </c>
      <c r="B155" s="28" t="s">
        <v>386</v>
      </c>
      <c r="C155" s="28" t="s">
        <v>314</v>
      </c>
      <c r="D155" s="73">
        <v>7</v>
      </c>
      <c r="E155" s="73">
        <v>39050.3</v>
      </c>
      <c r="F155" s="73">
        <f t="shared" si="19"/>
        <v>273352</v>
      </c>
      <c r="G155" s="79"/>
      <c r="H155" s="30" t="s">
        <v>364</v>
      </c>
    </row>
    <row r="156" s="68" customFormat="1" ht="30" customHeight="1" spans="1:8">
      <c r="A156" s="28" t="s">
        <v>387</v>
      </c>
      <c r="B156" s="28" t="s">
        <v>388</v>
      </c>
      <c r="C156" s="28" t="s">
        <v>12</v>
      </c>
      <c r="D156" s="73" t="s">
        <v>12</v>
      </c>
      <c r="E156" s="73" t="s">
        <v>12</v>
      </c>
      <c r="F156" s="79"/>
      <c r="G156" s="79"/>
      <c r="H156" s="65" t="s">
        <v>12</v>
      </c>
    </row>
    <row r="157" s="68" customFormat="1" ht="69" customHeight="1" spans="1:8">
      <c r="A157" s="28" t="s">
        <v>389</v>
      </c>
      <c r="B157" s="28" t="s">
        <v>390</v>
      </c>
      <c r="C157" s="28" t="s">
        <v>314</v>
      </c>
      <c r="D157" s="73">
        <v>1</v>
      </c>
      <c r="E157" s="73">
        <v>24</v>
      </c>
      <c r="F157" s="73">
        <f t="shared" si="19"/>
        <v>24</v>
      </c>
      <c r="G157" s="79"/>
      <c r="H157" s="30" t="s">
        <v>391</v>
      </c>
    </row>
    <row r="158" s="68" customFormat="1" ht="69" customHeight="1" spans="1:8">
      <c r="A158" s="28" t="s">
        <v>392</v>
      </c>
      <c r="B158" s="28" t="s">
        <v>393</v>
      </c>
      <c r="C158" s="28" t="s">
        <v>314</v>
      </c>
      <c r="D158" s="73">
        <v>5</v>
      </c>
      <c r="E158" s="73">
        <v>1041.4</v>
      </c>
      <c r="F158" s="73">
        <f t="shared" si="19"/>
        <v>5207</v>
      </c>
      <c r="G158" s="79"/>
      <c r="H158" s="30" t="s">
        <v>391</v>
      </c>
    </row>
    <row r="159" s="68" customFormat="1" ht="69" customHeight="1" spans="1:8">
      <c r="A159" s="28" t="s">
        <v>394</v>
      </c>
      <c r="B159" s="28" t="s">
        <v>372</v>
      </c>
      <c r="C159" s="28" t="s">
        <v>314</v>
      </c>
      <c r="D159" s="73">
        <v>2</v>
      </c>
      <c r="E159" s="73">
        <v>458</v>
      </c>
      <c r="F159" s="73">
        <f t="shared" si="19"/>
        <v>916</v>
      </c>
      <c r="G159" s="79"/>
      <c r="H159" s="30" t="s">
        <v>391</v>
      </c>
    </row>
    <row r="160" s="68" customFormat="1" ht="69" customHeight="1" spans="1:8">
      <c r="A160" s="28" t="s">
        <v>395</v>
      </c>
      <c r="B160" s="28" t="s">
        <v>374</v>
      </c>
      <c r="C160" s="28" t="s">
        <v>314</v>
      </c>
      <c r="D160" s="73">
        <v>2</v>
      </c>
      <c r="E160" s="73">
        <v>639</v>
      </c>
      <c r="F160" s="73">
        <f t="shared" si="19"/>
        <v>1278</v>
      </c>
      <c r="G160" s="79"/>
      <c r="H160" s="30" t="s">
        <v>391</v>
      </c>
    </row>
    <row r="161" s="68" customFormat="1" ht="30" customHeight="1" spans="1:8">
      <c r="A161" s="28" t="s">
        <v>396</v>
      </c>
      <c r="B161" s="28" t="s">
        <v>397</v>
      </c>
      <c r="C161" s="28" t="s">
        <v>12</v>
      </c>
      <c r="D161" s="73" t="s">
        <v>12</v>
      </c>
      <c r="E161" s="73" t="s">
        <v>12</v>
      </c>
      <c r="F161" s="79"/>
      <c r="G161" s="79"/>
      <c r="H161" s="65" t="s">
        <v>12</v>
      </c>
    </row>
    <row r="162" s="68" customFormat="1" ht="69" customHeight="1" spans="1:8">
      <c r="A162" s="28" t="s">
        <v>398</v>
      </c>
      <c r="B162" s="28" t="s">
        <v>399</v>
      </c>
      <c r="C162" s="28" t="s">
        <v>314</v>
      </c>
      <c r="D162" s="73">
        <v>3</v>
      </c>
      <c r="E162" s="73">
        <v>407</v>
      </c>
      <c r="F162" s="73">
        <f t="shared" ref="F162:F169" si="20">ROUND(D162*E162,0)</f>
        <v>1221</v>
      </c>
      <c r="G162" s="79"/>
      <c r="H162" s="30" t="s">
        <v>364</v>
      </c>
    </row>
    <row r="163" s="68" customFormat="1" ht="69" customHeight="1" spans="1:8">
      <c r="A163" s="28" t="s">
        <v>400</v>
      </c>
      <c r="B163" s="28" t="s">
        <v>401</v>
      </c>
      <c r="C163" s="28" t="s">
        <v>314</v>
      </c>
      <c r="D163" s="73">
        <v>1</v>
      </c>
      <c r="E163" s="73">
        <v>358</v>
      </c>
      <c r="F163" s="73">
        <f t="shared" si="20"/>
        <v>358</v>
      </c>
      <c r="G163" s="79"/>
      <c r="H163" s="30" t="s">
        <v>364</v>
      </c>
    </row>
    <row r="164" s="68" customFormat="1" ht="69" customHeight="1" spans="1:8">
      <c r="A164" s="28" t="s">
        <v>402</v>
      </c>
      <c r="B164" s="28" t="s">
        <v>403</v>
      </c>
      <c r="C164" s="28" t="s">
        <v>314</v>
      </c>
      <c r="D164" s="73">
        <v>10</v>
      </c>
      <c r="E164" s="73">
        <v>653.6</v>
      </c>
      <c r="F164" s="73">
        <f t="shared" si="20"/>
        <v>6536</v>
      </c>
      <c r="G164" s="79"/>
      <c r="H164" s="30" t="s">
        <v>364</v>
      </c>
    </row>
    <row r="165" s="68" customFormat="1" ht="69" customHeight="1" spans="1:8">
      <c r="A165" s="28" t="s">
        <v>404</v>
      </c>
      <c r="B165" s="28" t="s">
        <v>372</v>
      </c>
      <c r="C165" s="28" t="s">
        <v>314</v>
      </c>
      <c r="D165" s="73">
        <v>1</v>
      </c>
      <c r="E165" s="73">
        <v>601</v>
      </c>
      <c r="F165" s="73">
        <f t="shared" si="20"/>
        <v>601</v>
      </c>
      <c r="G165" s="79"/>
      <c r="H165" s="30" t="s">
        <v>364</v>
      </c>
    </row>
    <row r="166" s="68" customFormat="1" ht="69" customHeight="1" spans="1:8">
      <c r="A166" s="28" t="s">
        <v>405</v>
      </c>
      <c r="B166" s="28" t="s">
        <v>406</v>
      </c>
      <c r="C166" s="28" t="s">
        <v>314</v>
      </c>
      <c r="D166" s="73">
        <v>1</v>
      </c>
      <c r="E166" s="73">
        <v>529</v>
      </c>
      <c r="F166" s="73">
        <f t="shared" si="20"/>
        <v>529</v>
      </c>
      <c r="G166" s="79"/>
      <c r="H166" s="30" t="s">
        <v>364</v>
      </c>
    </row>
    <row r="167" s="68" customFormat="1" ht="69" customHeight="1" spans="1:8">
      <c r="A167" s="28" t="s">
        <v>407</v>
      </c>
      <c r="B167" s="28" t="s">
        <v>408</v>
      </c>
      <c r="C167" s="28" t="s">
        <v>314</v>
      </c>
      <c r="D167" s="73">
        <v>7</v>
      </c>
      <c r="E167" s="73">
        <v>6058.43</v>
      </c>
      <c r="F167" s="73">
        <f t="shared" si="20"/>
        <v>42409</v>
      </c>
      <c r="G167" s="79"/>
      <c r="H167" s="30" t="s">
        <v>364</v>
      </c>
    </row>
    <row r="168" s="68" customFormat="1" ht="69" customHeight="1" spans="1:8">
      <c r="A168" s="28" t="s">
        <v>409</v>
      </c>
      <c r="B168" s="28" t="s">
        <v>410</v>
      </c>
      <c r="C168" s="28" t="s">
        <v>314</v>
      </c>
      <c r="D168" s="73">
        <v>3</v>
      </c>
      <c r="E168" s="73">
        <v>5803.67</v>
      </c>
      <c r="F168" s="73">
        <f t="shared" si="20"/>
        <v>17411</v>
      </c>
      <c r="G168" s="79"/>
      <c r="H168" s="30" t="s">
        <v>364</v>
      </c>
    </row>
    <row r="169" s="68" customFormat="1" ht="69" customHeight="1" spans="1:8">
      <c r="A169" s="28" t="s">
        <v>411</v>
      </c>
      <c r="B169" s="28" t="s">
        <v>412</v>
      </c>
      <c r="C169" s="28" t="s">
        <v>139</v>
      </c>
      <c r="D169" s="73">
        <v>949</v>
      </c>
      <c r="E169" s="73">
        <v>524.64</v>
      </c>
      <c r="F169" s="73">
        <f t="shared" si="20"/>
        <v>497883</v>
      </c>
      <c r="G169" s="79"/>
      <c r="H169" s="30" t="s">
        <v>333</v>
      </c>
    </row>
    <row r="170" s="68" customFormat="1" ht="30" customHeight="1" spans="1:8">
      <c r="A170" s="28" t="s">
        <v>413</v>
      </c>
      <c r="B170" s="28" t="s">
        <v>414</v>
      </c>
      <c r="C170" s="28" t="s">
        <v>12</v>
      </c>
      <c r="D170" s="73" t="s">
        <v>12</v>
      </c>
      <c r="E170" s="73" t="s">
        <v>12</v>
      </c>
      <c r="F170" s="79"/>
      <c r="G170" s="79"/>
      <c r="H170" s="65" t="s">
        <v>12</v>
      </c>
    </row>
    <row r="171" s="68" customFormat="1" ht="30" customHeight="1" spans="1:8">
      <c r="A171" s="28" t="s">
        <v>415</v>
      </c>
      <c r="B171" s="28" t="s">
        <v>416</v>
      </c>
      <c r="C171" s="28" t="s">
        <v>12</v>
      </c>
      <c r="D171" s="73" t="s">
        <v>12</v>
      </c>
      <c r="E171" s="73" t="s">
        <v>12</v>
      </c>
      <c r="F171" s="79"/>
      <c r="G171" s="79"/>
      <c r="H171" s="65" t="s">
        <v>12</v>
      </c>
    </row>
    <row r="172" s="68" customFormat="1" ht="69" customHeight="1" spans="1:8">
      <c r="A172" s="28" t="s">
        <v>417</v>
      </c>
      <c r="B172" s="28" t="s">
        <v>418</v>
      </c>
      <c r="C172" s="28" t="s">
        <v>139</v>
      </c>
      <c r="D172" s="73">
        <v>7233.48</v>
      </c>
      <c r="E172" s="73">
        <v>43.93</v>
      </c>
      <c r="F172" s="73">
        <f t="shared" ref="F172:F177" si="21">ROUND(D172*E172,0)</f>
        <v>317767</v>
      </c>
      <c r="G172" s="79"/>
      <c r="H172" s="30" t="s">
        <v>419</v>
      </c>
    </row>
    <row r="173" s="68" customFormat="1" ht="69" customHeight="1" spans="1:8">
      <c r="A173" s="28" t="s">
        <v>420</v>
      </c>
      <c r="B173" s="28" t="s">
        <v>421</v>
      </c>
      <c r="C173" s="28" t="s">
        <v>139</v>
      </c>
      <c r="D173" s="73">
        <v>54.4</v>
      </c>
      <c r="E173" s="73">
        <v>46.42</v>
      </c>
      <c r="F173" s="73">
        <f t="shared" si="21"/>
        <v>2525</v>
      </c>
      <c r="G173" s="79"/>
      <c r="H173" s="30" t="s">
        <v>419</v>
      </c>
    </row>
    <row r="174" s="68" customFormat="1" ht="69" customHeight="1" spans="1:8">
      <c r="A174" s="28" t="s">
        <v>422</v>
      </c>
      <c r="B174" s="28" t="s">
        <v>423</v>
      </c>
      <c r="C174" s="28" t="s">
        <v>139</v>
      </c>
      <c r="D174" s="73">
        <v>47690</v>
      </c>
      <c r="E174" s="73">
        <v>43.93</v>
      </c>
      <c r="F174" s="73">
        <f t="shared" si="21"/>
        <v>2095022</v>
      </c>
      <c r="G174" s="79"/>
      <c r="H174" s="30" t="s">
        <v>419</v>
      </c>
    </row>
    <row r="175" s="68" customFormat="1" ht="69" customHeight="1" spans="1:8">
      <c r="A175" s="28" t="s">
        <v>424</v>
      </c>
      <c r="B175" s="28" t="s">
        <v>425</v>
      </c>
      <c r="C175" s="28" t="s">
        <v>139</v>
      </c>
      <c r="D175" s="73">
        <v>18226</v>
      </c>
      <c r="E175" s="73">
        <v>128.66</v>
      </c>
      <c r="F175" s="73">
        <f t="shared" si="21"/>
        <v>2344957</v>
      </c>
      <c r="G175" s="79"/>
      <c r="H175" s="30" t="s">
        <v>419</v>
      </c>
    </row>
    <row r="176" s="68" customFormat="1" ht="69" customHeight="1" spans="1:8">
      <c r="A176" s="28" t="s">
        <v>426</v>
      </c>
      <c r="B176" s="28" t="s">
        <v>427</v>
      </c>
      <c r="C176" s="28" t="s">
        <v>139</v>
      </c>
      <c r="D176" s="73">
        <v>3692</v>
      </c>
      <c r="E176" s="73">
        <v>169.46</v>
      </c>
      <c r="F176" s="73">
        <f t="shared" si="21"/>
        <v>625646</v>
      </c>
      <c r="G176" s="79"/>
      <c r="H176" s="30" t="s">
        <v>419</v>
      </c>
    </row>
    <row r="177" s="68" customFormat="1" ht="69" customHeight="1" spans="1:8">
      <c r="A177" s="28" t="s">
        <v>428</v>
      </c>
      <c r="B177" s="28" t="s">
        <v>429</v>
      </c>
      <c r="C177" s="28" t="s">
        <v>139</v>
      </c>
      <c r="D177" s="73">
        <v>2399</v>
      </c>
      <c r="E177" s="73">
        <v>46.41</v>
      </c>
      <c r="F177" s="73">
        <f t="shared" si="21"/>
        <v>111338</v>
      </c>
      <c r="G177" s="79"/>
      <c r="H177" s="30" t="s">
        <v>419</v>
      </c>
    </row>
    <row r="178" s="68" customFormat="1" ht="30" customHeight="1" spans="1:8">
      <c r="A178" s="28" t="s">
        <v>430</v>
      </c>
      <c r="B178" s="28" t="s">
        <v>431</v>
      </c>
      <c r="C178" s="28" t="s">
        <v>12</v>
      </c>
      <c r="D178" s="73" t="s">
        <v>12</v>
      </c>
      <c r="E178" s="73" t="s">
        <v>12</v>
      </c>
      <c r="F178" s="79"/>
      <c r="G178" s="79"/>
      <c r="H178" s="65" t="s">
        <v>12</v>
      </c>
    </row>
    <row r="179" s="68" customFormat="1" ht="69" customHeight="1" spans="1:8">
      <c r="A179" s="28" t="s">
        <v>432</v>
      </c>
      <c r="B179" s="28" t="s">
        <v>433</v>
      </c>
      <c r="C179" s="28" t="s">
        <v>244</v>
      </c>
      <c r="D179" s="73">
        <v>16544</v>
      </c>
      <c r="E179" s="73">
        <v>56.8</v>
      </c>
      <c r="F179" s="73">
        <f t="shared" ref="F179:F185" si="22">ROUND(D179*E179,0)</f>
        <v>939699</v>
      </c>
      <c r="G179" s="79"/>
      <c r="H179" s="30" t="s">
        <v>434</v>
      </c>
    </row>
    <row r="180" s="68" customFormat="1" ht="30" customHeight="1" spans="1:8">
      <c r="A180" s="28" t="s">
        <v>435</v>
      </c>
      <c r="B180" s="28" t="s">
        <v>269</v>
      </c>
      <c r="C180" s="28" t="s">
        <v>12</v>
      </c>
      <c r="D180" s="73" t="s">
        <v>12</v>
      </c>
      <c r="E180" s="73" t="s">
        <v>12</v>
      </c>
      <c r="F180" s="79"/>
      <c r="G180" s="79"/>
      <c r="H180" s="65" t="s">
        <v>12</v>
      </c>
    </row>
    <row r="181" s="68" customFormat="1" ht="69" customHeight="1" spans="1:8">
      <c r="A181" s="28" t="s">
        <v>436</v>
      </c>
      <c r="B181" s="28" t="s">
        <v>437</v>
      </c>
      <c r="C181" s="28" t="s">
        <v>244</v>
      </c>
      <c r="D181" s="73">
        <v>6222</v>
      </c>
      <c r="E181" s="73">
        <v>8.16</v>
      </c>
      <c r="F181" s="73">
        <f t="shared" si="22"/>
        <v>50772</v>
      </c>
      <c r="G181" s="79"/>
      <c r="H181" s="30" t="s">
        <v>391</v>
      </c>
    </row>
    <row r="182" s="68" customFormat="1" ht="69" customHeight="1" spans="1:8">
      <c r="A182" s="28" t="s">
        <v>438</v>
      </c>
      <c r="B182" s="28" t="s">
        <v>439</v>
      </c>
      <c r="C182" s="28" t="s">
        <v>244</v>
      </c>
      <c r="D182" s="73">
        <v>4893</v>
      </c>
      <c r="E182" s="73">
        <v>22.18</v>
      </c>
      <c r="F182" s="73">
        <f t="shared" si="22"/>
        <v>108527</v>
      </c>
      <c r="G182" s="79"/>
      <c r="H182" s="30" t="s">
        <v>391</v>
      </c>
    </row>
    <row r="183" s="68" customFormat="1" ht="69" customHeight="1" spans="1:8">
      <c r="A183" s="28" t="s">
        <v>440</v>
      </c>
      <c r="B183" s="28" t="s">
        <v>441</v>
      </c>
      <c r="C183" s="28" t="s">
        <v>244</v>
      </c>
      <c r="D183" s="73">
        <v>8508</v>
      </c>
      <c r="E183" s="73">
        <v>23.43</v>
      </c>
      <c r="F183" s="73">
        <f t="shared" si="22"/>
        <v>199342</v>
      </c>
      <c r="G183" s="79"/>
      <c r="H183" s="30" t="s">
        <v>391</v>
      </c>
    </row>
    <row r="184" s="68" customFormat="1" ht="69" customHeight="1" spans="1:8">
      <c r="A184" s="28" t="s">
        <v>442</v>
      </c>
      <c r="B184" s="28" t="s">
        <v>443</v>
      </c>
      <c r="C184" s="28" t="s">
        <v>139</v>
      </c>
      <c r="D184" s="73">
        <v>480</v>
      </c>
      <c r="E184" s="73">
        <v>343.04</v>
      </c>
      <c r="F184" s="73">
        <f t="shared" si="22"/>
        <v>164659</v>
      </c>
      <c r="G184" s="79"/>
      <c r="H184" s="30" t="s">
        <v>444</v>
      </c>
    </row>
    <row r="185" s="68" customFormat="1" ht="69" customHeight="1" spans="1:8">
      <c r="A185" s="28" t="s">
        <v>445</v>
      </c>
      <c r="B185" s="28" t="s">
        <v>446</v>
      </c>
      <c r="C185" s="28" t="s">
        <v>244</v>
      </c>
      <c r="D185" s="73">
        <v>4204</v>
      </c>
      <c r="E185" s="73">
        <v>23.43</v>
      </c>
      <c r="F185" s="73">
        <f t="shared" si="22"/>
        <v>98500</v>
      </c>
      <c r="G185" s="79"/>
      <c r="H185" s="30" t="s">
        <v>391</v>
      </c>
    </row>
    <row r="186" s="68" customFormat="1" ht="30" customHeight="1" spans="1:8">
      <c r="A186" s="28" t="s">
        <v>447</v>
      </c>
      <c r="B186" s="28" t="s">
        <v>448</v>
      </c>
      <c r="C186" s="28" t="s">
        <v>12</v>
      </c>
      <c r="D186" s="73" t="s">
        <v>12</v>
      </c>
      <c r="E186" s="73" t="s">
        <v>12</v>
      </c>
      <c r="F186" s="79"/>
      <c r="G186" s="79"/>
      <c r="H186" s="65" t="s">
        <v>12</v>
      </c>
    </row>
    <row r="187" s="68" customFormat="1" ht="69" customHeight="1" spans="1:8">
      <c r="A187" s="28" t="s">
        <v>449</v>
      </c>
      <c r="B187" s="28" t="s">
        <v>450</v>
      </c>
      <c r="C187" s="28" t="s">
        <v>244</v>
      </c>
      <c r="D187" s="73">
        <v>800</v>
      </c>
      <c r="E187" s="73">
        <v>15.91</v>
      </c>
      <c r="F187" s="73">
        <f t="shared" ref="F187:F192" si="23">ROUND(D187*E187,0)</f>
        <v>12728</v>
      </c>
      <c r="G187" s="79"/>
      <c r="H187" s="30" t="s">
        <v>391</v>
      </c>
    </row>
    <row r="188" s="68" customFormat="1" ht="30" customHeight="1" spans="1:8">
      <c r="A188" s="28" t="s">
        <v>451</v>
      </c>
      <c r="B188" s="28" t="s">
        <v>452</v>
      </c>
      <c r="C188" s="28" t="s">
        <v>12</v>
      </c>
      <c r="D188" s="73" t="s">
        <v>12</v>
      </c>
      <c r="E188" s="73" t="s">
        <v>12</v>
      </c>
      <c r="F188" s="79"/>
      <c r="G188" s="79"/>
      <c r="H188" s="65" t="s">
        <v>12</v>
      </c>
    </row>
    <row r="189" s="68" customFormat="1" ht="87" customHeight="1" spans="1:8">
      <c r="A189" s="28" t="s">
        <v>453</v>
      </c>
      <c r="B189" s="28" t="s">
        <v>454</v>
      </c>
      <c r="C189" s="28" t="s">
        <v>139</v>
      </c>
      <c r="D189" s="73">
        <v>72007</v>
      </c>
      <c r="E189" s="73">
        <v>16.29</v>
      </c>
      <c r="F189" s="73">
        <f t="shared" si="23"/>
        <v>1172994</v>
      </c>
      <c r="G189" s="79"/>
      <c r="H189" s="30" t="s">
        <v>455</v>
      </c>
    </row>
    <row r="190" s="68" customFormat="1" ht="30" customHeight="1" spans="1:8">
      <c r="A190" s="28">
        <v>606</v>
      </c>
      <c r="B190" s="28" t="s">
        <v>456</v>
      </c>
      <c r="C190" s="28" t="s">
        <v>12</v>
      </c>
      <c r="D190" s="73" t="s">
        <v>12</v>
      </c>
      <c r="E190" s="73" t="s">
        <v>12</v>
      </c>
      <c r="F190" s="79" t="s">
        <v>12</v>
      </c>
      <c r="G190" s="79"/>
      <c r="H190" s="65" t="s">
        <v>12</v>
      </c>
    </row>
    <row r="191" s="68" customFormat="1" ht="102" customHeight="1" spans="1:8">
      <c r="A191" s="28" t="s">
        <v>457</v>
      </c>
      <c r="B191" s="28" t="s">
        <v>458</v>
      </c>
      <c r="C191" s="28" t="s">
        <v>105</v>
      </c>
      <c r="D191" s="73">
        <v>2038</v>
      </c>
      <c r="E191" s="73">
        <v>91.61</v>
      </c>
      <c r="F191" s="73">
        <f t="shared" si="23"/>
        <v>186701</v>
      </c>
      <c r="G191" s="79"/>
      <c r="H191" s="30" t="s">
        <v>391</v>
      </c>
    </row>
    <row r="192" s="68" customFormat="1" ht="97" customHeight="1" spans="1:8">
      <c r="A192" s="28" t="s">
        <v>459</v>
      </c>
      <c r="B192" s="28" t="s">
        <v>460</v>
      </c>
      <c r="C192" s="28" t="s">
        <v>105</v>
      </c>
      <c r="D192" s="73">
        <v>69</v>
      </c>
      <c r="E192" s="73">
        <v>78.77</v>
      </c>
      <c r="F192" s="73">
        <f t="shared" si="23"/>
        <v>5435</v>
      </c>
      <c r="G192" s="79"/>
      <c r="H192" s="30" t="s">
        <v>391</v>
      </c>
    </row>
    <row r="193" s="68" customFormat="1" ht="31" customHeight="1" spans="1:8">
      <c r="A193" s="64" t="s">
        <v>12</v>
      </c>
      <c r="B193" s="52" t="s">
        <v>461</v>
      </c>
      <c r="C193" s="51" t="s">
        <v>462</v>
      </c>
      <c r="D193" s="23"/>
      <c r="E193" s="23"/>
      <c r="F193" s="26">
        <f>SUM(F5:F192)</f>
        <v>122134489</v>
      </c>
      <c r="G193" s="64"/>
      <c r="H193" s="65" t="s">
        <v>12</v>
      </c>
    </row>
    <row r="194" s="68" customFormat="1" ht="31" customHeight="1" spans="1:8">
      <c r="A194" s="66"/>
      <c r="B194" s="52" t="s">
        <v>463</v>
      </c>
      <c r="C194" s="51" t="s">
        <v>462</v>
      </c>
      <c r="D194" s="23"/>
      <c r="E194" s="23"/>
      <c r="F194" s="26">
        <f>ROUND(F193*0.09,0)</f>
        <v>10992104</v>
      </c>
      <c r="G194" s="66"/>
      <c r="H194" s="67"/>
    </row>
    <row r="195" s="68" customFormat="1" ht="31" customHeight="1" spans="1:8">
      <c r="A195" s="66"/>
      <c r="B195" s="22" t="s">
        <v>464</v>
      </c>
      <c r="C195" s="51" t="s">
        <v>462</v>
      </c>
      <c r="D195" s="53"/>
      <c r="E195" s="53"/>
      <c r="F195" s="26">
        <f>F193+F194</f>
        <v>133126593</v>
      </c>
      <c r="G195" s="66"/>
      <c r="H195" s="67"/>
    </row>
    <row r="196" s="68" customFormat="1" spans="1:8">
      <c r="H196" s="69"/>
    </row>
    <row r="197" s="68" customFormat="1" spans="1:8">
      <c r="H197" s="69"/>
    </row>
    <row r="198" s="68" customFormat="1" spans="1:8">
      <c r="H198" s="69"/>
    </row>
    <row r="199" s="68" customFormat="1" spans="1:8">
      <c r="H199" s="69"/>
    </row>
    <row r="200" s="68" customFormat="1" spans="1:8">
      <c r="H200" s="69"/>
    </row>
    <row r="201" s="68" customFormat="1" spans="1:8">
      <c r="H201" s="69"/>
    </row>
    <row r="202" s="68" customFormat="1" spans="1:8">
      <c r="H202" s="69"/>
    </row>
  </sheetData>
  <mergeCells count="2">
    <mergeCell ref="A1:H1"/>
    <mergeCell ref="A2:H2"/>
  </mergeCells>
  <pageMargins left="0.75" right="0.75" top="1" bottom="1" header="0.5" footer="0.5"/>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9"/>
  <sheetViews>
    <sheetView tabSelected="1" topLeftCell="A196" workbookViewId="0">
      <selection activeCell="I211" sqref="I211"/>
    </sheetView>
  </sheetViews>
  <sheetFormatPr defaultColWidth="9" defaultRowHeight="14.25" outlineLevelCol="7"/>
  <cols>
    <col min="1" max="1" width="6.81666666666667" style="14" customWidth="1"/>
    <col min="2" max="2" width="11.8833333333333" style="14" customWidth="1"/>
    <col min="3" max="3" width="6.575" style="18" customWidth="1"/>
    <col min="4" max="4" width="7.63333333333333" style="14" customWidth="1"/>
    <col min="5" max="5" width="9.13333333333333" style="14" customWidth="1"/>
    <col min="6" max="6" width="11.5583333333333" style="19" customWidth="1"/>
    <col min="7" max="7" width="8.5" style="14" customWidth="1"/>
    <col min="8" max="8" width="25.6333333333333" style="14" customWidth="1"/>
    <col min="9" max="10" width="9" style="14"/>
    <col min="11" max="11" width="9.18333333333333" style="14"/>
    <col min="12" max="16384" width="9" style="14"/>
  </cols>
  <sheetData>
    <row r="1" s="14" customFormat="1" ht="20.25" spans="1:8">
      <c r="A1" s="20" t="s">
        <v>465</v>
      </c>
      <c r="B1" s="20"/>
      <c r="C1" s="20"/>
      <c r="D1" s="20"/>
      <c r="E1" s="20"/>
      <c r="F1" s="20"/>
      <c r="G1" s="20"/>
      <c r="H1" s="20"/>
    </row>
    <row r="2" s="15" customFormat="1" spans="1:8">
      <c r="A2" s="21" t="s">
        <v>466</v>
      </c>
      <c r="B2" s="21"/>
      <c r="C2" s="21"/>
      <c r="D2" s="21"/>
      <c r="E2" s="21"/>
      <c r="F2" s="21"/>
      <c r="G2" s="21"/>
      <c r="H2" s="21"/>
    </row>
    <row r="3" s="15" customFormat="1" ht="21" spans="1:8">
      <c r="A3" s="22" t="s">
        <v>467</v>
      </c>
      <c r="B3" s="22" t="s">
        <v>468</v>
      </c>
      <c r="C3" s="22" t="s">
        <v>469</v>
      </c>
      <c r="D3" s="22" t="s">
        <v>470</v>
      </c>
      <c r="E3" s="22" t="s">
        <v>6</v>
      </c>
      <c r="F3" s="22" t="s">
        <v>7</v>
      </c>
      <c r="G3" s="22" t="s">
        <v>8</v>
      </c>
      <c r="H3" s="22" t="s">
        <v>9</v>
      </c>
    </row>
    <row r="4" s="15" customFormat="1" spans="1:8">
      <c r="A4" s="23">
        <v>102</v>
      </c>
      <c r="B4" s="24" t="s">
        <v>11</v>
      </c>
      <c r="C4" s="25"/>
      <c r="D4" s="26"/>
      <c r="E4" s="26"/>
      <c r="F4" s="26"/>
      <c r="G4" s="26"/>
      <c r="H4" s="27"/>
    </row>
    <row r="5" s="15" customFormat="1" ht="31.5" spans="1:8">
      <c r="A5" s="28" t="s">
        <v>13</v>
      </c>
      <c r="B5" s="29" t="s">
        <v>471</v>
      </c>
      <c r="C5" s="28" t="s">
        <v>472</v>
      </c>
      <c r="D5" s="26">
        <v>1</v>
      </c>
      <c r="E5" s="26">
        <v>6455931</v>
      </c>
      <c r="F5" s="26">
        <f>ROUND(D5*E5,0)</f>
        <v>6455931</v>
      </c>
      <c r="G5" s="26" t="s">
        <v>16</v>
      </c>
      <c r="H5" s="30" t="s">
        <v>17</v>
      </c>
    </row>
    <row r="6" s="15" customFormat="1" ht="31.5" spans="1:8">
      <c r="A6" s="28" t="s">
        <v>18</v>
      </c>
      <c r="B6" s="29" t="s">
        <v>473</v>
      </c>
      <c r="C6" s="28" t="s">
        <v>474</v>
      </c>
      <c r="D6" s="26">
        <v>27</v>
      </c>
      <c r="E6" s="26">
        <v>7500</v>
      </c>
      <c r="F6" s="26">
        <f t="shared" ref="F6:F12" si="0">ROUND(D6*E6,0)</f>
        <v>202500</v>
      </c>
      <c r="G6" s="26" t="s">
        <v>16</v>
      </c>
      <c r="H6" s="30" t="s">
        <v>21</v>
      </c>
    </row>
    <row r="7" s="15" customFormat="1" ht="31.5" spans="1:8">
      <c r="A7" s="28" t="s">
        <v>22</v>
      </c>
      <c r="B7" s="29" t="s">
        <v>475</v>
      </c>
      <c r="C7" s="28" t="s">
        <v>474</v>
      </c>
      <c r="D7" s="26">
        <v>27</v>
      </c>
      <c r="E7" s="26">
        <v>7500</v>
      </c>
      <c r="F7" s="26">
        <f t="shared" si="0"/>
        <v>202500</v>
      </c>
      <c r="G7" s="26" t="s">
        <v>16</v>
      </c>
      <c r="H7" s="30" t="s">
        <v>24</v>
      </c>
    </row>
    <row r="8" s="15" customFormat="1" ht="31.5" spans="1:8">
      <c r="A8" s="28" t="s">
        <v>25</v>
      </c>
      <c r="B8" s="29" t="s">
        <v>476</v>
      </c>
      <c r="C8" s="28" t="s">
        <v>474</v>
      </c>
      <c r="D8" s="26">
        <v>81</v>
      </c>
      <c r="E8" s="26">
        <v>5940</v>
      </c>
      <c r="F8" s="26">
        <f t="shared" si="0"/>
        <v>481140</v>
      </c>
      <c r="G8" s="26" t="s">
        <v>16</v>
      </c>
      <c r="H8" s="30" t="s">
        <v>27</v>
      </c>
    </row>
    <row r="9" s="15" customFormat="1" ht="31.5" spans="1:8">
      <c r="A9" s="28" t="s">
        <v>28</v>
      </c>
      <c r="B9" s="29" t="s">
        <v>477</v>
      </c>
      <c r="C9" s="28" t="s">
        <v>478</v>
      </c>
      <c r="D9" s="26">
        <v>1000</v>
      </c>
      <c r="E9" s="26">
        <v>198</v>
      </c>
      <c r="F9" s="26">
        <f t="shared" si="0"/>
        <v>198000</v>
      </c>
      <c r="G9" s="26" t="s">
        <v>16</v>
      </c>
      <c r="H9" s="30" t="s">
        <v>31</v>
      </c>
    </row>
    <row r="10" s="15" customFormat="1" ht="31.5" spans="1:8">
      <c r="A10" s="28" t="s">
        <v>32</v>
      </c>
      <c r="B10" s="29" t="s">
        <v>479</v>
      </c>
      <c r="C10" s="28" t="s">
        <v>478</v>
      </c>
      <c r="D10" s="26">
        <v>100</v>
      </c>
      <c r="E10" s="26">
        <v>250</v>
      </c>
      <c r="F10" s="26">
        <f t="shared" si="0"/>
        <v>25000</v>
      </c>
      <c r="G10" s="26" t="s">
        <v>16</v>
      </c>
      <c r="H10" s="30" t="s">
        <v>34</v>
      </c>
    </row>
    <row r="11" s="15" customFormat="1" ht="52.5" spans="1:8">
      <c r="A11" s="28" t="s">
        <v>35</v>
      </c>
      <c r="B11" s="29" t="s">
        <v>480</v>
      </c>
      <c r="C11" s="28" t="s">
        <v>481</v>
      </c>
      <c r="D11" s="26">
        <v>12</v>
      </c>
      <c r="E11" s="26">
        <v>4163</v>
      </c>
      <c r="F11" s="26">
        <f t="shared" si="0"/>
        <v>49956</v>
      </c>
      <c r="G11" s="26" t="s">
        <v>16</v>
      </c>
      <c r="H11" s="30" t="s">
        <v>38</v>
      </c>
    </row>
    <row r="12" s="15" customFormat="1" ht="42" spans="1:8">
      <c r="A12" s="28" t="s">
        <v>39</v>
      </c>
      <c r="B12" s="29" t="s">
        <v>482</v>
      </c>
      <c r="C12" s="28" t="s">
        <v>481</v>
      </c>
      <c r="D12" s="26">
        <v>8</v>
      </c>
      <c r="E12" s="26">
        <v>10000</v>
      </c>
      <c r="F12" s="26">
        <f t="shared" si="0"/>
        <v>80000</v>
      </c>
      <c r="G12" s="26" t="s">
        <v>16</v>
      </c>
      <c r="H12" s="30" t="s">
        <v>41</v>
      </c>
    </row>
    <row r="13" s="16" customFormat="1" spans="1:8">
      <c r="A13" s="28">
        <v>103</v>
      </c>
      <c r="B13" s="29" t="s">
        <v>43</v>
      </c>
      <c r="C13" s="28" t="s">
        <v>12</v>
      </c>
      <c r="D13" s="26"/>
      <c r="E13" s="26"/>
      <c r="F13" s="26"/>
      <c r="G13" s="26"/>
      <c r="H13" s="31"/>
    </row>
    <row r="14" s="15" customFormat="1" ht="42" spans="1:8">
      <c r="A14" s="28" t="s">
        <v>44</v>
      </c>
      <c r="B14" s="29" t="s">
        <v>483</v>
      </c>
      <c r="C14" s="28" t="s">
        <v>46</v>
      </c>
      <c r="D14" s="26">
        <v>3660</v>
      </c>
      <c r="E14" s="32">
        <v>1010.05</v>
      </c>
      <c r="F14" s="26">
        <f t="shared" ref="F14:F23" si="1">ROUND(D14*E14,0)</f>
        <v>3696783</v>
      </c>
      <c r="G14" s="26"/>
      <c r="H14" s="30" t="s">
        <v>47</v>
      </c>
    </row>
    <row r="15" s="15" customFormat="1" ht="42" spans="1:8">
      <c r="A15" s="28" t="s">
        <v>48</v>
      </c>
      <c r="B15" s="29" t="s">
        <v>484</v>
      </c>
      <c r="C15" s="28" t="s">
        <v>46</v>
      </c>
      <c r="D15" s="26">
        <v>3660</v>
      </c>
      <c r="E15" s="32">
        <v>1400</v>
      </c>
      <c r="F15" s="26">
        <f t="shared" si="1"/>
        <v>5124000</v>
      </c>
      <c r="G15" s="26"/>
      <c r="H15" s="30" t="s">
        <v>50</v>
      </c>
    </row>
    <row r="16" s="15" customFormat="1" ht="42" spans="1:8">
      <c r="A16" s="28" t="s">
        <v>51</v>
      </c>
      <c r="B16" s="29" t="s">
        <v>52</v>
      </c>
      <c r="C16" s="28" t="s">
        <v>46</v>
      </c>
      <c r="D16" s="26">
        <v>3600</v>
      </c>
      <c r="E16" s="32">
        <v>1450</v>
      </c>
      <c r="F16" s="26">
        <f t="shared" si="1"/>
        <v>5220000</v>
      </c>
      <c r="G16" s="26"/>
      <c r="H16" s="30" t="s">
        <v>50</v>
      </c>
    </row>
    <row r="17" s="16" customFormat="1" ht="21" spans="1:8">
      <c r="A17" s="28">
        <v>104</v>
      </c>
      <c r="B17" s="29" t="s">
        <v>485</v>
      </c>
      <c r="C17" s="28"/>
      <c r="D17" s="26"/>
      <c r="E17" s="23"/>
      <c r="F17" s="26"/>
      <c r="G17" s="26"/>
      <c r="H17" s="54"/>
    </row>
    <row r="18" s="15" customFormat="1" ht="21" spans="1:8">
      <c r="A18" s="28" t="s">
        <v>55</v>
      </c>
      <c r="B18" s="29" t="s">
        <v>486</v>
      </c>
      <c r="C18" s="28" t="s">
        <v>472</v>
      </c>
      <c r="D18" s="26">
        <v>1</v>
      </c>
      <c r="E18" s="26">
        <v>3000000</v>
      </c>
      <c r="F18" s="26">
        <f t="shared" si="1"/>
        <v>3000000</v>
      </c>
      <c r="G18" s="26"/>
      <c r="H18" s="30" t="s">
        <v>56</v>
      </c>
    </row>
    <row r="19" s="15" customFormat="1" ht="31.5" spans="1:8">
      <c r="A19" s="28" t="s">
        <v>487</v>
      </c>
      <c r="B19" s="29" t="s">
        <v>488</v>
      </c>
      <c r="C19" s="28" t="s">
        <v>472</v>
      </c>
      <c r="D19" s="26">
        <v>1</v>
      </c>
      <c r="E19" s="26">
        <v>500000</v>
      </c>
      <c r="F19" s="26">
        <f t="shared" si="1"/>
        <v>500000</v>
      </c>
      <c r="G19" s="26"/>
      <c r="H19" s="30" t="s">
        <v>63</v>
      </c>
    </row>
    <row r="20" s="15" customFormat="1" spans="1:8">
      <c r="A20" s="28" t="s">
        <v>489</v>
      </c>
      <c r="B20" s="29" t="s">
        <v>490</v>
      </c>
      <c r="C20" s="28"/>
      <c r="D20" s="26"/>
      <c r="E20" s="26"/>
      <c r="F20" s="26"/>
      <c r="G20" s="26"/>
      <c r="H20" s="27"/>
    </row>
    <row r="21" s="15" customFormat="1" ht="42" spans="1:8">
      <c r="A21" s="28" t="s">
        <v>103</v>
      </c>
      <c r="B21" s="29" t="s">
        <v>491</v>
      </c>
      <c r="C21" s="28" t="s">
        <v>472</v>
      </c>
      <c r="D21" s="26">
        <v>1</v>
      </c>
      <c r="E21" s="26">
        <v>2000000</v>
      </c>
      <c r="F21" s="26">
        <f t="shared" si="1"/>
        <v>2000000</v>
      </c>
      <c r="G21" s="26"/>
      <c r="H21" s="30" t="s">
        <v>66</v>
      </c>
    </row>
    <row r="22" s="15" customFormat="1" ht="42" spans="1:8">
      <c r="A22" s="28" t="s">
        <v>492</v>
      </c>
      <c r="B22" s="29" t="s">
        <v>68</v>
      </c>
      <c r="C22" s="28" t="s">
        <v>472</v>
      </c>
      <c r="D22" s="26">
        <v>1</v>
      </c>
      <c r="E22" s="26">
        <v>300000</v>
      </c>
      <c r="F22" s="26">
        <f t="shared" si="1"/>
        <v>300000</v>
      </c>
      <c r="G22" s="26"/>
      <c r="H22" s="30" t="s">
        <v>69</v>
      </c>
    </row>
    <row r="23" s="15" customFormat="1" ht="42" spans="1:8">
      <c r="A23" s="28" t="s">
        <v>493</v>
      </c>
      <c r="B23" s="29" t="s">
        <v>494</v>
      </c>
      <c r="C23" s="28" t="s">
        <v>472</v>
      </c>
      <c r="D23" s="26">
        <v>1</v>
      </c>
      <c r="E23" s="26">
        <v>100000</v>
      </c>
      <c r="F23" s="26">
        <f t="shared" si="1"/>
        <v>100000</v>
      </c>
      <c r="G23" s="26"/>
      <c r="H23" s="30" t="s">
        <v>72</v>
      </c>
    </row>
    <row r="24" s="17" customFormat="1" ht="15" spans="1:8">
      <c r="A24" s="28">
        <v>201</v>
      </c>
      <c r="B24" s="55" t="s">
        <v>495</v>
      </c>
      <c r="C24" s="34"/>
      <c r="D24" s="35"/>
      <c r="E24" s="36"/>
      <c r="F24" s="37"/>
      <c r="G24" s="22"/>
      <c r="H24" s="38"/>
    </row>
    <row r="25" s="17" customFormat="1" ht="58.5" spans="1:8">
      <c r="A25" s="28" t="s">
        <v>496</v>
      </c>
      <c r="B25" s="55" t="s">
        <v>497</v>
      </c>
      <c r="C25" s="34" t="s">
        <v>498</v>
      </c>
      <c r="D25" s="26">
        <v>60</v>
      </c>
      <c r="E25" s="32">
        <v>105.07</v>
      </c>
      <c r="F25" s="26">
        <f t="shared" ref="F25:F27" si="2">ROUND(D25*E25,0)</f>
        <v>6304</v>
      </c>
      <c r="G25" s="26"/>
      <c r="H25" s="39" t="s">
        <v>499</v>
      </c>
    </row>
    <row r="26" s="17" customFormat="1" ht="58.5" spans="1:8">
      <c r="A26" s="28" t="s">
        <v>500</v>
      </c>
      <c r="B26" s="55" t="s">
        <v>501</v>
      </c>
      <c r="C26" s="34" t="s">
        <v>498</v>
      </c>
      <c r="D26" s="26">
        <v>5222</v>
      </c>
      <c r="E26" s="32">
        <v>105.07</v>
      </c>
      <c r="F26" s="26">
        <f t="shared" si="2"/>
        <v>548676</v>
      </c>
      <c r="G26" s="26"/>
      <c r="H26" s="39" t="s">
        <v>499</v>
      </c>
    </row>
    <row r="27" s="17" customFormat="1" ht="58.5" spans="1:8">
      <c r="A27" s="28" t="s">
        <v>502</v>
      </c>
      <c r="B27" s="55" t="s">
        <v>503</v>
      </c>
      <c r="C27" s="34" t="s">
        <v>498</v>
      </c>
      <c r="D27" s="26">
        <v>3518.4</v>
      </c>
      <c r="E27" s="32">
        <v>79.96</v>
      </c>
      <c r="F27" s="26">
        <f t="shared" si="2"/>
        <v>281331</v>
      </c>
      <c r="G27" s="26"/>
      <c r="H27" s="39" t="s">
        <v>499</v>
      </c>
    </row>
    <row r="28" s="17" customFormat="1" ht="15" spans="1:8">
      <c r="A28" s="28">
        <v>202</v>
      </c>
      <c r="B28" s="55" t="s">
        <v>504</v>
      </c>
      <c r="C28" s="34"/>
      <c r="D28" s="26"/>
      <c r="E28" s="26"/>
      <c r="F28" s="26"/>
      <c r="G28" s="26"/>
      <c r="H28" s="38"/>
    </row>
    <row r="29" s="17" customFormat="1" ht="73.5" spans="1:8">
      <c r="A29" s="28" t="s">
        <v>505</v>
      </c>
      <c r="B29" s="55" t="s">
        <v>506</v>
      </c>
      <c r="C29" s="34" t="s">
        <v>507</v>
      </c>
      <c r="D29" s="32">
        <v>13570</v>
      </c>
      <c r="E29" s="32">
        <v>187.25</v>
      </c>
      <c r="F29" s="26">
        <f t="shared" ref="F29:F34" si="3">ROUND(D29*E29,0)</f>
        <v>2540983</v>
      </c>
      <c r="G29" s="26"/>
      <c r="H29" s="30" t="s">
        <v>115</v>
      </c>
    </row>
    <row r="30" s="17" customFormat="1" ht="73.5" spans="1:8">
      <c r="A30" s="28" t="s">
        <v>508</v>
      </c>
      <c r="B30" s="55" t="s">
        <v>509</v>
      </c>
      <c r="C30" s="34" t="s">
        <v>507</v>
      </c>
      <c r="D30" s="32">
        <v>7225</v>
      </c>
      <c r="E30" s="23">
        <v>510.21</v>
      </c>
      <c r="F30" s="26">
        <f t="shared" si="3"/>
        <v>3686267</v>
      </c>
      <c r="G30" s="26"/>
      <c r="H30" s="30" t="s">
        <v>510</v>
      </c>
    </row>
    <row r="31" s="17" customFormat="1" ht="63" spans="1:8">
      <c r="A31" s="28" t="s">
        <v>511</v>
      </c>
      <c r="B31" s="55" t="s">
        <v>512</v>
      </c>
      <c r="C31" s="34" t="s">
        <v>498</v>
      </c>
      <c r="D31" s="32">
        <v>1470</v>
      </c>
      <c r="E31" s="23">
        <v>1184.83</v>
      </c>
      <c r="F31" s="26">
        <f t="shared" si="3"/>
        <v>1741700</v>
      </c>
      <c r="G31" s="26"/>
      <c r="H31" s="30" t="s">
        <v>98</v>
      </c>
    </row>
    <row r="32" s="17" customFormat="1" ht="73.5" spans="1:8">
      <c r="A32" s="56">
        <v>203</v>
      </c>
      <c r="B32" s="57" t="s">
        <v>513</v>
      </c>
      <c r="C32" s="34" t="s">
        <v>498</v>
      </c>
      <c r="D32" s="32">
        <v>2685.7</v>
      </c>
      <c r="E32" s="32">
        <v>665.29</v>
      </c>
      <c r="F32" s="26">
        <f t="shared" si="3"/>
        <v>1786769</v>
      </c>
      <c r="G32" s="26"/>
      <c r="H32" s="30" t="s">
        <v>89</v>
      </c>
    </row>
    <row r="33" s="17" customFormat="1" ht="73.5" spans="1:8">
      <c r="A33" s="56">
        <v>204</v>
      </c>
      <c r="B33" s="57" t="s">
        <v>514</v>
      </c>
      <c r="C33" s="34" t="s">
        <v>498</v>
      </c>
      <c r="D33" s="32">
        <v>1511.5</v>
      </c>
      <c r="E33" s="32">
        <v>665.29</v>
      </c>
      <c r="F33" s="26">
        <f t="shared" si="3"/>
        <v>1005586</v>
      </c>
      <c r="G33" s="26"/>
      <c r="H33" s="30" t="s">
        <v>89</v>
      </c>
    </row>
    <row r="34" s="17" customFormat="1" ht="73.5" spans="1:8">
      <c r="A34" s="56">
        <v>205</v>
      </c>
      <c r="B34" s="57" t="s">
        <v>515</v>
      </c>
      <c r="C34" s="34" t="s">
        <v>498</v>
      </c>
      <c r="D34" s="32">
        <v>3036</v>
      </c>
      <c r="E34" s="32">
        <v>713.79</v>
      </c>
      <c r="F34" s="26">
        <f t="shared" si="3"/>
        <v>2167066</v>
      </c>
      <c r="G34" s="26"/>
      <c r="H34" s="30" t="s">
        <v>89</v>
      </c>
    </row>
    <row r="35" s="17" customFormat="1" ht="15" spans="1:8">
      <c r="A35" s="56">
        <v>206</v>
      </c>
      <c r="B35" s="57" t="s">
        <v>516</v>
      </c>
      <c r="C35" s="34"/>
      <c r="D35" s="32"/>
      <c r="E35" s="32"/>
      <c r="F35" s="26"/>
      <c r="G35" s="26"/>
      <c r="H35" s="30"/>
    </row>
    <row r="36" s="17" customFormat="1" ht="63" spans="1:8">
      <c r="A36" s="56" t="s">
        <v>517</v>
      </c>
      <c r="B36" s="57" t="s">
        <v>97</v>
      </c>
      <c r="C36" s="34" t="s">
        <v>498</v>
      </c>
      <c r="D36" s="32">
        <v>4049.1</v>
      </c>
      <c r="E36" s="23">
        <v>916.05</v>
      </c>
      <c r="F36" s="26">
        <f t="shared" ref="F36:F43" si="4">ROUND(D36*E36,0)</f>
        <v>3709178</v>
      </c>
      <c r="G36" s="26"/>
      <c r="H36" s="30" t="s">
        <v>98</v>
      </c>
    </row>
    <row r="37" s="17" customFormat="1" ht="63" spans="1:8">
      <c r="A37" s="56" t="s">
        <v>518</v>
      </c>
      <c r="B37" s="57" t="s">
        <v>519</v>
      </c>
      <c r="C37" s="34" t="s">
        <v>498</v>
      </c>
      <c r="D37" s="32">
        <v>568</v>
      </c>
      <c r="E37" s="23">
        <v>529.25</v>
      </c>
      <c r="F37" s="26">
        <f t="shared" si="4"/>
        <v>300614</v>
      </c>
      <c r="G37" s="26"/>
      <c r="H37" s="30" t="s">
        <v>98</v>
      </c>
    </row>
    <row r="38" s="17" customFormat="1" ht="63" spans="1:8">
      <c r="A38" s="56" t="s">
        <v>520</v>
      </c>
      <c r="B38" s="57" t="s">
        <v>521</v>
      </c>
      <c r="C38" s="34" t="s">
        <v>507</v>
      </c>
      <c r="D38" s="32">
        <v>305.1</v>
      </c>
      <c r="E38" s="23">
        <v>28.08</v>
      </c>
      <c r="F38" s="26">
        <f t="shared" si="4"/>
        <v>8567</v>
      </c>
      <c r="G38" s="26"/>
      <c r="H38" s="30" t="s">
        <v>106</v>
      </c>
    </row>
    <row r="39" s="17" customFormat="1" ht="63" spans="1:8">
      <c r="A39" s="56" t="s">
        <v>522</v>
      </c>
      <c r="B39" s="57" t="s">
        <v>523</v>
      </c>
      <c r="C39" s="34" t="s">
        <v>507</v>
      </c>
      <c r="D39" s="32">
        <v>22057.4</v>
      </c>
      <c r="E39" s="23">
        <v>87.73</v>
      </c>
      <c r="F39" s="26">
        <f t="shared" si="4"/>
        <v>1935096</v>
      </c>
      <c r="G39" s="26"/>
      <c r="H39" s="30" t="s">
        <v>106</v>
      </c>
    </row>
    <row r="40" s="17" customFormat="1" ht="63" spans="1:8">
      <c r="A40" s="56" t="s">
        <v>524</v>
      </c>
      <c r="B40" s="57" t="s">
        <v>525</v>
      </c>
      <c r="C40" s="34" t="s">
        <v>498</v>
      </c>
      <c r="D40" s="32">
        <v>168.6</v>
      </c>
      <c r="E40" s="23">
        <v>774.81</v>
      </c>
      <c r="F40" s="26">
        <f t="shared" si="4"/>
        <v>130633</v>
      </c>
      <c r="G40" s="26"/>
      <c r="H40" s="30" t="s">
        <v>98</v>
      </c>
    </row>
    <row r="41" s="17" customFormat="1" ht="73.5" spans="1:8">
      <c r="A41" s="56" t="s">
        <v>526</v>
      </c>
      <c r="B41" s="57" t="s">
        <v>527</v>
      </c>
      <c r="C41" s="34" t="s">
        <v>528</v>
      </c>
      <c r="D41" s="32">
        <v>2</v>
      </c>
      <c r="E41" s="23">
        <v>4437.8</v>
      </c>
      <c r="F41" s="26">
        <f t="shared" si="4"/>
        <v>8876</v>
      </c>
      <c r="G41" s="26"/>
      <c r="H41" s="30" t="s">
        <v>529</v>
      </c>
    </row>
    <row r="42" s="17" customFormat="1" ht="73.5" spans="1:8">
      <c r="A42" s="56" t="s">
        <v>530</v>
      </c>
      <c r="B42" s="57" t="s">
        <v>531</v>
      </c>
      <c r="C42" s="34" t="s">
        <v>507</v>
      </c>
      <c r="D42" s="32">
        <v>72</v>
      </c>
      <c r="E42" s="23">
        <v>218.03</v>
      </c>
      <c r="F42" s="26">
        <f t="shared" si="4"/>
        <v>15698</v>
      </c>
      <c r="G42" s="26"/>
      <c r="H42" s="30" t="s">
        <v>532</v>
      </c>
    </row>
    <row r="43" s="17" customFormat="1" ht="63" spans="1:8">
      <c r="A43" s="56" t="s">
        <v>533</v>
      </c>
      <c r="B43" s="57" t="s">
        <v>534</v>
      </c>
      <c r="C43" s="34" t="s">
        <v>498</v>
      </c>
      <c r="D43" s="32">
        <v>2</v>
      </c>
      <c r="E43" s="23">
        <v>1007.28</v>
      </c>
      <c r="F43" s="26">
        <f t="shared" si="4"/>
        <v>2015</v>
      </c>
      <c r="G43" s="26"/>
      <c r="H43" s="30" t="s">
        <v>98</v>
      </c>
    </row>
    <row r="44" s="17" customFormat="1" ht="120" customHeight="1" spans="1:8">
      <c r="A44" s="56">
        <v>207</v>
      </c>
      <c r="B44" s="57" t="s">
        <v>535</v>
      </c>
      <c r="C44" s="34"/>
      <c r="D44" s="32"/>
      <c r="E44" s="32"/>
      <c r="F44" s="26"/>
      <c r="G44" s="26"/>
      <c r="H44" s="30"/>
    </row>
    <row r="45" s="17" customFormat="1" ht="111" customHeight="1" spans="1:8">
      <c r="A45" s="56" t="s">
        <v>536</v>
      </c>
      <c r="B45" s="57" t="s">
        <v>537</v>
      </c>
      <c r="C45" s="34"/>
      <c r="D45" s="32"/>
      <c r="E45" s="32"/>
      <c r="F45" s="26"/>
      <c r="G45" s="26"/>
      <c r="H45" s="30"/>
    </row>
    <row r="46" s="17" customFormat="1" ht="52.5" spans="1:8">
      <c r="A46" s="58" t="s">
        <v>538</v>
      </c>
      <c r="B46" s="57" t="s">
        <v>539</v>
      </c>
      <c r="C46" s="34" t="s">
        <v>498</v>
      </c>
      <c r="D46" s="32">
        <v>1112.2</v>
      </c>
      <c r="E46" s="23">
        <v>716.96</v>
      </c>
      <c r="F46" s="26">
        <f t="shared" ref="F46:F56" si="5">ROUND(D46*E46,0)</f>
        <v>797403</v>
      </c>
      <c r="G46" s="26"/>
      <c r="H46" s="30" t="s">
        <v>125</v>
      </c>
    </row>
    <row r="47" s="17" customFormat="1" ht="52.5" spans="1:8">
      <c r="A47" s="58" t="s">
        <v>540</v>
      </c>
      <c r="B47" s="57" t="s">
        <v>541</v>
      </c>
      <c r="C47" s="34" t="s">
        <v>498</v>
      </c>
      <c r="D47" s="32">
        <v>3675.4</v>
      </c>
      <c r="E47" s="23">
        <v>849.57</v>
      </c>
      <c r="F47" s="26">
        <f t="shared" si="5"/>
        <v>3122510</v>
      </c>
      <c r="G47" s="26"/>
      <c r="H47" s="30" t="s">
        <v>125</v>
      </c>
    </row>
    <row r="48" s="17" customFormat="1" ht="24" spans="1:8">
      <c r="A48" s="56" t="s">
        <v>542</v>
      </c>
      <c r="B48" s="57" t="s">
        <v>543</v>
      </c>
      <c r="C48" s="34"/>
      <c r="D48" s="32" t="s">
        <v>12</v>
      </c>
      <c r="E48" s="32" t="s">
        <v>12</v>
      </c>
      <c r="F48" s="26"/>
      <c r="G48" s="26"/>
      <c r="H48" s="30"/>
    </row>
    <row r="49" s="17" customFormat="1" ht="93" customHeight="1" spans="1:8">
      <c r="A49" s="58" t="s">
        <v>538</v>
      </c>
      <c r="B49" s="57" t="s">
        <v>544</v>
      </c>
      <c r="C49" s="34" t="s">
        <v>507</v>
      </c>
      <c r="D49" s="32">
        <v>361</v>
      </c>
      <c r="E49" s="23">
        <v>7361.84</v>
      </c>
      <c r="F49" s="26">
        <f t="shared" si="5"/>
        <v>2657624</v>
      </c>
      <c r="G49" s="26"/>
      <c r="H49" s="30" t="s">
        <v>545</v>
      </c>
    </row>
    <row r="50" s="17" customFormat="1" ht="73.5" spans="1:8">
      <c r="A50" s="58" t="s">
        <v>540</v>
      </c>
      <c r="B50" s="57" t="s">
        <v>114</v>
      </c>
      <c r="C50" s="34" t="s">
        <v>507</v>
      </c>
      <c r="D50" s="32">
        <v>31752</v>
      </c>
      <c r="E50" s="23">
        <v>231.88</v>
      </c>
      <c r="F50" s="26">
        <f t="shared" si="5"/>
        <v>7362654</v>
      </c>
      <c r="G50" s="26"/>
      <c r="H50" s="30" t="s">
        <v>115</v>
      </c>
    </row>
    <row r="51" s="17" customFormat="1" ht="63" spans="1:8">
      <c r="A51" s="58" t="s">
        <v>546</v>
      </c>
      <c r="B51" s="57" t="s">
        <v>512</v>
      </c>
      <c r="C51" s="34" t="s">
        <v>498</v>
      </c>
      <c r="D51" s="32">
        <v>1676</v>
      </c>
      <c r="E51" s="23">
        <v>1192.81</v>
      </c>
      <c r="F51" s="26">
        <f t="shared" si="5"/>
        <v>1999150</v>
      </c>
      <c r="G51" s="26"/>
      <c r="H51" s="30" t="s">
        <v>98</v>
      </c>
    </row>
    <row r="52" s="17" customFormat="1" ht="73.5" spans="1:8">
      <c r="A52" s="56" t="s">
        <v>547</v>
      </c>
      <c r="B52" s="57" t="s">
        <v>548</v>
      </c>
      <c r="C52" s="34" t="s">
        <v>507</v>
      </c>
      <c r="D52" s="32">
        <v>15756</v>
      </c>
      <c r="E52" s="23">
        <v>370.9</v>
      </c>
      <c r="F52" s="26">
        <f t="shared" si="5"/>
        <v>5843900</v>
      </c>
      <c r="G52" s="26"/>
      <c r="H52" s="30" t="s">
        <v>549</v>
      </c>
    </row>
    <row r="53" s="17" customFormat="1" ht="91" customHeight="1" spans="1:8">
      <c r="A53" s="56" t="s">
        <v>550</v>
      </c>
      <c r="B53" s="57" t="s">
        <v>130</v>
      </c>
      <c r="C53" s="34" t="s">
        <v>507</v>
      </c>
      <c r="D53" s="32">
        <v>3036</v>
      </c>
      <c r="E53" s="23">
        <v>293.2</v>
      </c>
      <c r="F53" s="26">
        <f t="shared" si="5"/>
        <v>890155</v>
      </c>
      <c r="G53" s="26"/>
      <c r="H53" s="30" t="s">
        <v>551</v>
      </c>
    </row>
    <row r="54" s="17" customFormat="1" ht="24" spans="1:8">
      <c r="A54" s="56">
        <v>208</v>
      </c>
      <c r="B54" s="57" t="s">
        <v>552</v>
      </c>
      <c r="C54" s="34"/>
      <c r="D54" s="32"/>
      <c r="E54" s="32"/>
      <c r="F54" s="26"/>
      <c r="G54" s="26"/>
      <c r="H54" s="30"/>
    </row>
    <row r="55" s="17" customFormat="1" ht="52.5" spans="1:8">
      <c r="A55" s="58" t="s">
        <v>553</v>
      </c>
      <c r="B55" s="57" t="s">
        <v>144</v>
      </c>
      <c r="C55" s="34" t="s">
        <v>554</v>
      </c>
      <c r="D55" s="32">
        <v>11809.8</v>
      </c>
      <c r="E55" s="23">
        <v>68.99</v>
      </c>
      <c r="F55" s="26">
        <f t="shared" si="5"/>
        <v>814758</v>
      </c>
      <c r="G55" s="26"/>
      <c r="H55" s="30" t="s">
        <v>145</v>
      </c>
    </row>
    <row r="56" s="17" customFormat="1" ht="63" spans="1:8">
      <c r="A56" s="58" t="s">
        <v>555</v>
      </c>
      <c r="B56" s="57" t="s">
        <v>556</v>
      </c>
      <c r="C56" s="34" t="s">
        <v>554</v>
      </c>
      <c r="D56" s="32">
        <v>9457.7</v>
      </c>
      <c r="E56" s="23">
        <v>19.26</v>
      </c>
      <c r="F56" s="26">
        <f t="shared" si="5"/>
        <v>182155</v>
      </c>
      <c r="G56" s="26"/>
      <c r="H56" s="30" t="s">
        <v>148</v>
      </c>
    </row>
    <row r="57" s="17" customFormat="1" ht="63" spans="1:8">
      <c r="A57" s="56">
        <v>209</v>
      </c>
      <c r="B57" s="57" t="s">
        <v>557</v>
      </c>
      <c r="C57" s="34" t="s">
        <v>498</v>
      </c>
      <c r="D57" s="32">
        <v>2100</v>
      </c>
      <c r="E57" s="23">
        <v>348.02</v>
      </c>
      <c r="F57" s="26">
        <f t="shared" ref="F57:F64" si="6">ROUND(D57*E57,0)</f>
        <v>730842</v>
      </c>
      <c r="G57" s="26"/>
      <c r="H57" s="30" t="s">
        <v>558</v>
      </c>
    </row>
    <row r="58" s="17" customFormat="1" ht="48.75" spans="1:8">
      <c r="A58" s="40">
        <v>301</v>
      </c>
      <c r="B58" s="55" t="s">
        <v>559</v>
      </c>
      <c r="C58" s="34" t="s">
        <v>554</v>
      </c>
      <c r="D58" s="35">
        <f>1532650.36+2171240.67</f>
        <v>3703891.03</v>
      </c>
      <c r="E58" s="34">
        <v>6.92</v>
      </c>
      <c r="F58" s="26">
        <f t="shared" si="6"/>
        <v>25630926</v>
      </c>
      <c r="G58" s="34"/>
      <c r="H58" s="39" t="s">
        <v>165</v>
      </c>
    </row>
    <row r="59" s="14" customFormat="1" ht="58.5" spans="1:8">
      <c r="A59" s="40">
        <v>302</v>
      </c>
      <c r="B59" s="55" t="s">
        <v>171</v>
      </c>
      <c r="C59" s="34" t="s">
        <v>498</v>
      </c>
      <c r="D59" s="35">
        <v>654.7</v>
      </c>
      <c r="E59" s="34">
        <v>406.56</v>
      </c>
      <c r="F59" s="26">
        <f t="shared" si="6"/>
        <v>266175</v>
      </c>
      <c r="G59" s="34"/>
      <c r="H59" s="41" t="s">
        <v>172</v>
      </c>
    </row>
    <row r="60" s="14" customFormat="1" ht="48.75" spans="1:8">
      <c r="A60" s="40">
        <v>303</v>
      </c>
      <c r="B60" s="55" t="s">
        <v>206</v>
      </c>
      <c r="C60" s="34" t="s">
        <v>554</v>
      </c>
      <c r="D60" s="34">
        <v>63727.5</v>
      </c>
      <c r="E60" s="34">
        <v>5.61</v>
      </c>
      <c r="F60" s="26">
        <f t="shared" si="6"/>
        <v>357511</v>
      </c>
      <c r="G60" s="34"/>
      <c r="H60" s="39" t="s">
        <v>207</v>
      </c>
    </row>
    <row r="61" s="14" customFormat="1" spans="1:8">
      <c r="A61" s="40">
        <v>304</v>
      </c>
      <c r="B61" s="55" t="s">
        <v>191</v>
      </c>
      <c r="C61" s="34"/>
      <c r="D61" s="34"/>
      <c r="E61" s="34"/>
      <c r="F61" s="34"/>
      <c r="G61" s="42"/>
      <c r="H61" s="43"/>
    </row>
    <row r="62" s="14" customFormat="1" ht="90" spans="1:8">
      <c r="A62" s="44" t="s">
        <v>560</v>
      </c>
      <c r="B62" s="55" t="s">
        <v>191</v>
      </c>
      <c r="C62" s="34" t="s">
        <v>498</v>
      </c>
      <c r="D62" s="34">
        <v>3177.99</v>
      </c>
      <c r="E62" s="34">
        <v>428</v>
      </c>
      <c r="F62" s="26">
        <f t="shared" si="6"/>
        <v>1360180</v>
      </c>
      <c r="G62" s="34" t="s">
        <v>561</v>
      </c>
      <c r="H62" s="39" t="s">
        <v>192</v>
      </c>
    </row>
    <row r="63" s="14" customFormat="1" ht="39" spans="1:8">
      <c r="A63" s="44" t="s">
        <v>562</v>
      </c>
      <c r="B63" s="55" t="s">
        <v>563</v>
      </c>
      <c r="C63" s="34" t="s">
        <v>498</v>
      </c>
      <c r="D63" s="35">
        <v>34.8</v>
      </c>
      <c r="E63" s="34">
        <v>8575</v>
      </c>
      <c r="F63" s="26">
        <f t="shared" si="6"/>
        <v>298410</v>
      </c>
      <c r="G63" s="42"/>
      <c r="H63" s="45" t="s">
        <v>195</v>
      </c>
    </row>
    <row r="64" s="14" customFormat="1" ht="39" spans="1:8">
      <c r="A64" s="44" t="s">
        <v>564</v>
      </c>
      <c r="B64" s="55" t="s">
        <v>565</v>
      </c>
      <c r="C64" s="34" t="s">
        <v>498</v>
      </c>
      <c r="D64" s="35">
        <v>28.2</v>
      </c>
      <c r="E64" s="34">
        <v>8863</v>
      </c>
      <c r="F64" s="26">
        <f t="shared" si="6"/>
        <v>249937</v>
      </c>
      <c r="G64" s="42"/>
      <c r="H64" s="45" t="s">
        <v>195</v>
      </c>
    </row>
    <row r="65" s="14" customFormat="1" spans="1:8">
      <c r="A65" s="40">
        <v>305</v>
      </c>
      <c r="B65" s="55" t="s">
        <v>566</v>
      </c>
      <c r="C65" s="34"/>
      <c r="D65" s="34"/>
      <c r="E65" s="34"/>
      <c r="F65" s="34"/>
      <c r="G65" s="42"/>
      <c r="H65" s="43"/>
    </row>
    <row r="66" s="14" customFormat="1" ht="48.75" spans="1:8">
      <c r="A66" s="44" t="s">
        <v>567</v>
      </c>
      <c r="B66" s="55" t="s">
        <v>164</v>
      </c>
      <c r="C66" s="34" t="s">
        <v>554</v>
      </c>
      <c r="D66" s="34">
        <v>1568998.9</v>
      </c>
      <c r="E66" s="34">
        <v>5.88</v>
      </c>
      <c r="F66" s="26">
        <f t="shared" ref="F66:F70" si="7">ROUND(D66*E66,0)</f>
        <v>9225714</v>
      </c>
      <c r="G66" s="34"/>
      <c r="H66" s="39" t="s">
        <v>165</v>
      </c>
    </row>
    <row r="67" s="14" customFormat="1" spans="1:8">
      <c r="A67" s="40">
        <v>306</v>
      </c>
      <c r="B67" s="55" t="s">
        <v>568</v>
      </c>
      <c r="C67" s="34"/>
      <c r="D67" s="34"/>
      <c r="E67" s="34"/>
      <c r="F67" s="34"/>
      <c r="G67" s="42"/>
      <c r="H67" s="43"/>
    </row>
    <row r="68" s="14" customFormat="1" ht="48.75" spans="1:8">
      <c r="A68" s="44" t="s">
        <v>569</v>
      </c>
      <c r="B68" s="55" t="s">
        <v>203</v>
      </c>
      <c r="C68" s="34" t="s">
        <v>554</v>
      </c>
      <c r="D68" s="34">
        <f>1528495.56+535237.4</f>
        <v>2063732.96</v>
      </c>
      <c r="E68" s="34">
        <v>6.71</v>
      </c>
      <c r="F68" s="26">
        <f t="shared" si="7"/>
        <v>13847648</v>
      </c>
      <c r="G68" s="46"/>
      <c r="H68" s="39" t="s">
        <v>204</v>
      </c>
    </row>
    <row r="69" s="14" customFormat="1" ht="39" spans="1:8">
      <c r="A69" s="44" t="s">
        <v>570</v>
      </c>
      <c r="B69" s="55" t="s">
        <v>571</v>
      </c>
      <c r="C69" s="34" t="s">
        <v>554</v>
      </c>
      <c r="D69" s="35">
        <v>18793.09</v>
      </c>
      <c r="E69" s="34">
        <v>3.43</v>
      </c>
      <c r="F69" s="26">
        <f t="shared" si="7"/>
        <v>64460</v>
      </c>
      <c r="G69" s="42"/>
      <c r="H69" s="39" t="s">
        <v>210</v>
      </c>
    </row>
    <row r="70" s="14" customFormat="1" ht="58.5" spans="1:8">
      <c r="A70" s="40">
        <v>307</v>
      </c>
      <c r="B70" s="55" t="s">
        <v>572</v>
      </c>
      <c r="C70" s="34" t="s">
        <v>573</v>
      </c>
      <c r="D70" s="35">
        <v>900.84</v>
      </c>
      <c r="E70" s="34">
        <v>406.56</v>
      </c>
      <c r="F70" s="26">
        <f t="shared" si="7"/>
        <v>366246</v>
      </c>
      <c r="G70" s="42"/>
      <c r="H70" s="41" t="s">
        <v>172</v>
      </c>
    </row>
    <row r="71" s="14" customFormat="1" spans="1:8">
      <c r="A71" s="40">
        <v>308</v>
      </c>
      <c r="B71" s="55" t="s">
        <v>574</v>
      </c>
      <c r="C71" s="34"/>
      <c r="D71" s="34"/>
      <c r="E71" s="34"/>
      <c r="F71" s="34"/>
      <c r="G71" s="42"/>
      <c r="H71" s="43"/>
    </row>
    <row r="72" s="14" customFormat="1" ht="42" spans="1:8">
      <c r="A72" s="44" t="s">
        <v>575</v>
      </c>
      <c r="B72" s="55" t="s">
        <v>214</v>
      </c>
      <c r="C72" s="34" t="s">
        <v>576</v>
      </c>
      <c r="D72" s="34">
        <v>7563.54</v>
      </c>
      <c r="E72" s="34">
        <v>19.57</v>
      </c>
      <c r="F72" s="26">
        <f t="shared" ref="F72:F78" si="8">ROUND(D72*E72,0)</f>
        <v>148018</v>
      </c>
      <c r="G72" s="42"/>
      <c r="H72" s="30" t="s">
        <v>215</v>
      </c>
    </row>
    <row r="73" s="14" customFormat="1" ht="39" spans="1:8">
      <c r="A73" s="44" t="s">
        <v>577</v>
      </c>
      <c r="B73" s="55" t="s">
        <v>578</v>
      </c>
      <c r="C73" s="34" t="s">
        <v>507</v>
      </c>
      <c r="D73" s="34">
        <v>23635.96</v>
      </c>
      <c r="E73" s="34">
        <v>13.52</v>
      </c>
      <c r="F73" s="26">
        <f t="shared" si="8"/>
        <v>319558</v>
      </c>
      <c r="G73" s="42"/>
      <c r="H73" s="39" t="s">
        <v>218</v>
      </c>
    </row>
    <row r="74" s="14" customFormat="1" ht="52.5" spans="1:8">
      <c r="A74" s="44" t="s">
        <v>579</v>
      </c>
      <c r="B74" s="55" t="s">
        <v>580</v>
      </c>
      <c r="C74" s="34" t="s">
        <v>507</v>
      </c>
      <c r="D74" s="34">
        <v>38931.8</v>
      </c>
      <c r="E74" s="34">
        <v>12.16</v>
      </c>
      <c r="F74" s="26">
        <f t="shared" si="8"/>
        <v>473411</v>
      </c>
      <c r="G74" s="42"/>
      <c r="H74" s="30" t="s">
        <v>218</v>
      </c>
    </row>
    <row r="75" s="14" customFormat="1" ht="42" spans="1:8">
      <c r="A75" s="44" t="s">
        <v>581</v>
      </c>
      <c r="B75" s="55" t="s">
        <v>222</v>
      </c>
      <c r="C75" s="34" t="s">
        <v>554</v>
      </c>
      <c r="D75" s="35">
        <v>480417.5</v>
      </c>
      <c r="E75" s="34">
        <v>56.4</v>
      </c>
      <c r="F75" s="26">
        <f t="shared" si="8"/>
        <v>27095547</v>
      </c>
      <c r="G75" s="46"/>
      <c r="H75" s="30" t="s">
        <v>223</v>
      </c>
    </row>
    <row r="76" s="14" customFormat="1" ht="63" spans="1:8">
      <c r="A76" s="44" t="s">
        <v>582</v>
      </c>
      <c r="B76" s="59" t="s">
        <v>583</v>
      </c>
      <c r="C76" s="34" t="s">
        <v>498</v>
      </c>
      <c r="D76" s="35">
        <v>33</v>
      </c>
      <c r="E76" s="34">
        <v>200</v>
      </c>
      <c r="F76" s="26">
        <f t="shared" si="8"/>
        <v>6600</v>
      </c>
      <c r="G76" s="46"/>
      <c r="H76" s="30" t="s">
        <v>584</v>
      </c>
    </row>
    <row r="77" s="14" customFormat="1" ht="52.5" spans="1:8">
      <c r="A77" s="44" t="s">
        <v>585</v>
      </c>
      <c r="B77" s="59" t="s">
        <v>586</v>
      </c>
      <c r="C77" s="34" t="s">
        <v>498</v>
      </c>
      <c r="D77" s="35">
        <v>3140</v>
      </c>
      <c r="E77" s="34">
        <v>76.8</v>
      </c>
      <c r="F77" s="26">
        <f t="shared" si="8"/>
        <v>241152</v>
      </c>
      <c r="G77" s="46"/>
      <c r="H77" s="30" t="s">
        <v>587</v>
      </c>
    </row>
    <row r="78" s="14" customFormat="1" ht="39" spans="1:8">
      <c r="A78" s="40">
        <v>309</v>
      </c>
      <c r="B78" s="55" t="s">
        <v>157</v>
      </c>
      <c r="C78" s="34" t="s">
        <v>554</v>
      </c>
      <c r="D78" s="35">
        <v>20938.09</v>
      </c>
      <c r="E78" s="34">
        <v>3.19</v>
      </c>
      <c r="F78" s="26">
        <f t="shared" si="8"/>
        <v>66793</v>
      </c>
      <c r="G78" s="46"/>
      <c r="H78" s="39" t="s">
        <v>158</v>
      </c>
    </row>
    <row r="79" s="14" customFormat="1" spans="1:8">
      <c r="A79" s="40">
        <v>310</v>
      </c>
      <c r="B79" s="55" t="s">
        <v>186</v>
      </c>
      <c r="C79" s="34"/>
      <c r="D79" s="37"/>
      <c r="E79" s="47"/>
      <c r="F79" s="34"/>
      <c r="G79" s="46"/>
      <c r="H79" s="43"/>
    </row>
    <row r="80" s="14" customFormat="1" ht="48.75" spans="1:8">
      <c r="A80" s="44" t="s">
        <v>588</v>
      </c>
      <c r="B80" s="55" t="s">
        <v>186</v>
      </c>
      <c r="C80" s="34" t="s">
        <v>507</v>
      </c>
      <c r="D80" s="34">
        <v>800</v>
      </c>
      <c r="E80" s="34">
        <v>150</v>
      </c>
      <c r="F80" s="26">
        <f t="shared" ref="F80:F84" si="9">ROUND(D80*E80,0)</f>
        <v>120000</v>
      </c>
      <c r="G80" s="42"/>
      <c r="H80" s="39" t="s">
        <v>187</v>
      </c>
    </row>
    <row r="81" s="14" customFormat="1" ht="52.5" spans="1:8">
      <c r="A81" s="40">
        <v>311</v>
      </c>
      <c r="B81" s="55" t="s">
        <v>225</v>
      </c>
      <c r="C81" s="34" t="s">
        <v>226</v>
      </c>
      <c r="D81" s="35">
        <v>492041</v>
      </c>
      <c r="E81" s="34">
        <v>65.7</v>
      </c>
      <c r="F81" s="26">
        <f t="shared" si="9"/>
        <v>32327094</v>
      </c>
      <c r="G81" s="46"/>
      <c r="H81" s="30" t="s">
        <v>227</v>
      </c>
    </row>
    <row r="82" s="14" customFormat="1" ht="63" spans="1:8">
      <c r="A82" s="40">
        <v>312</v>
      </c>
      <c r="B82" s="55" t="s">
        <v>229</v>
      </c>
      <c r="C82" s="34" t="s">
        <v>230</v>
      </c>
      <c r="D82" s="35">
        <v>38793411</v>
      </c>
      <c r="E82" s="34">
        <v>1.45</v>
      </c>
      <c r="F82" s="26">
        <f t="shared" si="9"/>
        <v>56250446</v>
      </c>
      <c r="G82" s="42"/>
      <c r="H82" s="60" t="s">
        <v>589</v>
      </c>
    </row>
    <row r="83" s="14" customFormat="1" ht="73.5" spans="1:8">
      <c r="A83" s="40">
        <v>313</v>
      </c>
      <c r="B83" s="55" t="s">
        <v>233</v>
      </c>
      <c r="C83" s="34" t="s">
        <v>230</v>
      </c>
      <c r="D83" s="35">
        <v>11933205.86</v>
      </c>
      <c r="E83" s="34">
        <v>1.3</v>
      </c>
      <c r="F83" s="26">
        <f t="shared" si="9"/>
        <v>15513168</v>
      </c>
      <c r="G83" s="42"/>
      <c r="H83" s="60" t="s">
        <v>590</v>
      </c>
    </row>
    <row r="84" s="14" customFormat="1" ht="31.5" spans="1:8">
      <c r="A84" s="40">
        <v>314</v>
      </c>
      <c r="B84" s="55" t="s">
        <v>236</v>
      </c>
      <c r="C84" s="34" t="s">
        <v>46</v>
      </c>
      <c r="D84" s="35">
        <v>100</v>
      </c>
      <c r="E84" s="34">
        <v>1585.52</v>
      </c>
      <c r="F84" s="26">
        <f t="shared" si="9"/>
        <v>158552</v>
      </c>
      <c r="G84" s="42"/>
      <c r="H84" s="30" t="s">
        <v>237</v>
      </c>
    </row>
    <row r="85" s="14" customFormat="1" spans="1:8">
      <c r="A85" s="40">
        <v>315</v>
      </c>
      <c r="B85" s="55" t="s">
        <v>178</v>
      </c>
      <c r="C85" s="34"/>
      <c r="D85" s="35"/>
      <c r="E85" s="36"/>
      <c r="F85" s="34"/>
      <c r="G85" s="46"/>
      <c r="H85" s="43"/>
    </row>
    <row r="86" s="14" customFormat="1" ht="52.5" spans="1:8">
      <c r="A86" s="44" t="s">
        <v>591</v>
      </c>
      <c r="B86" s="55" t="s">
        <v>180</v>
      </c>
      <c r="C86" s="34" t="s">
        <v>498</v>
      </c>
      <c r="D86" s="35">
        <v>166552.42</v>
      </c>
      <c r="E86" s="34">
        <v>750</v>
      </c>
      <c r="F86" s="26">
        <f t="shared" ref="F86:F91" si="10">ROUND(D86*E86,0)</f>
        <v>124914315</v>
      </c>
      <c r="G86" s="46"/>
      <c r="H86" s="30" t="s">
        <v>125</v>
      </c>
    </row>
    <row r="87" s="14" customFormat="1" ht="103" customHeight="1" spans="1:8">
      <c r="A87" s="40">
        <v>316</v>
      </c>
      <c r="B87" s="55" t="s">
        <v>592</v>
      </c>
      <c r="C87" s="34"/>
      <c r="D87" s="35"/>
      <c r="E87" s="36"/>
      <c r="F87" s="37"/>
      <c r="G87" s="42"/>
      <c r="H87" s="43"/>
    </row>
    <row r="88" s="14" customFormat="1" ht="100" customHeight="1" spans="1:8">
      <c r="A88" s="44" t="s">
        <v>593</v>
      </c>
      <c r="B88" s="55" t="s">
        <v>594</v>
      </c>
      <c r="C88" s="34" t="s">
        <v>554</v>
      </c>
      <c r="D88" s="34">
        <v>2349.5</v>
      </c>
      <c r="E88" s="23">
        <v>104.14</v>
      </c>
      <c r="F88" s="26">
        <f t="shared" si="10"/>
        <v>244677</v>
      </c>
      <c r="G88" s="34"/>
      <c r="H88" s="30" t="s">
        <v>595</v>
      </c>
    </row>
    <row r="89" s="14" customFormat="1" spans="1:8">
      <c r="A89" s="40">
        <v>317</v>
      </c>
      <c r="B89" s="59" t="s">
        <v>596</v>
      </c>
      <c r="C89" s="34"/>
      <c r="D89" s="34"/>
      <c r="E89" s="34"/>
      <c r="F89" s="34"/>
      <c r="G89" s="34"/>
      <c r="H89" s="43"/>
    </row>
    <row r="90" s="14" customFormat="1" spans="1:8">
      <c r="A90" s="44" t="s">
        <v>597</v>
      </c>
      <c r="B90" s="59" t="s">
        <v>592</v>
      </c>
      <c r="C90" s="34"/>
      <c r="D90" s="34"/>
      <c r="E90" s="34"/>
      <c r="F90" s="34"/>
      <c r="G90" s="34"/>
      <c r="H90" s="43"/>
    </row>
    <row r="91" s="14" customFormat="1" ht="52.5" spans="1:8">
      <c r="A91" s="48" t="s">
        <v>538</v>
      </c>
      <c r="B91" s="59" t="s">
        <v>598</v>
      </c>
      <c r="C91" s="34" t="s">
        <v>554</v>
      </c>
      <c r="D91" s="34">
        <v>2544.05</v>
      </c>
      <c r="E91" s="23">
        <v>45.36</v>
      </c>
      <c r="F91" s="26">
        <f t="shared" si="10"/>
        <v>115398</v>
      </c>
      <c r="G91" s="34"/>
      <c r="H91" s="30" t="s">
        <v>599</v>
      </c>
    </row>
    <row r="92" s="14" customFormat="1" ht="111" customHeight="1" spans="1:8">
      <c r="A92" s="48" t="s">
        <v>600</v>
      </c>
      <c r="B92" s="24" t="s">
        <v>601</v>
      </c>
      <c r="C92" s="34"/>
      <c r="D92" s="34"/>
      <c r="E92" s="34"/>
      <c r="F92" s="26"/>
      <c r="G92" s="34"/>
      <c r="H92" s="30"/>
    </row>
    <row r="93" s="14" customFormat="1" ht="96" customHeight="1" spans="1:8">
      <c r="A93" s="48" t="s">
        <v>538</v>
      </c>
      <c r="B93" s="59" t="s">
        <v>602</v>
      </c>
      <c r="C93" s="61" t="s">
        <v>603</v>
      </c>
      <c r="D93" s="34">
        <v>21</v>
      </c>
      <c r="E93" s="23">
        <v>609.19</v>
      </c>
      <c r="F93" s="26">
        <f t="shared" ref="F93:F96" si="11">ROUND(D93*E93,0)</f>
        <v>12793</v>
      </c>
      <c r="G93" s="34"/>
      <c r="H93" s="30" t="s">
        <v>604</v>
      </c>
    </row>
    <row r="94" customFormat="1" ht="21" spans="1:8">
      <c r="A94" s="40">
        <v>601</v>
      </c>
      <c r="B94" s="62" t="s">
        <v>605</v>
      </c>
      <c r="C94" s="23"/>
      <c r="D94" s="23"/>
      <c r="E94" s="23"/>
      <c r="F94" s="49"/>
      <c r="G94" s="23"/>
      <c r="H94" s="50"/>
    </row>
    <row r="95" customFormat="1" ht="100" customHeight="1" spans="1:8">
      <c r="A95" s="44" t="s">
        <v>606</v>
      </c>
      <c r="B95" s="62" t="s">
        <v>607</v>
      </c>
      <c r="C95" s="23" t="s">
        <v>507</v>
      </c>
      <c r="D95" s="23">
        <v>4916</v>
      </c>
      <c r="E95" s="23">
        <v>945.52</v>
      </c>
      <c r="F95" s="26">
        <f t="shared" si="11"/>
        <v>4648176</v>
      </c>
      <c r="G95" s="23"/>
      <c r="H95" s="30" t="s">
        <v>277</v>
      </c>
    </row>
    <row r="96" customFormat="1" ht="100" customHeight="1" spans="1:8">
      <c r="A96" s="44" t="s">
        <v>608</v>
      </c>
      <c r="B96" s="62" t="s">
        <v>609</v>
      </c>
      <c r="C96" s="23" t="s">
        <v>507</v>
      </c>
      <c r="D96" s="23">
        <v>240</v>
      </c>
      <c r="E96" s="23">
        <v>648.55</v>
      </c>
      <c r="F96" s="26">
        <f t="shared" si="11"/>
        <v>155652</v>
      </c>
      <c r="G96" s="23"/>
      <c r="H96" s="30" t="s">
        <v>610</v>
      </c>
    </row>
    <row r="97" customFormat="1" ht="100" customHeight="1" spans="1:8">
      <c r="A97" s="40">
        <v>602</v>
      </c>
      <c r="B97" s="62" t="s">
        <v>611</v>
      </c>
      <c r="C97" s="23"/>
      <c r="D97" s="23"/>
      <c r="E97" s="23"/>
      <c r="F97" s="49"/>
      <c r="G97" s="23"/>
      <c r="H97" s="50"/>
    </row>
    <row r="98" customFormat="1" ht="100" customHeight="1" spans="1:8">
      <c r="A98" s="44" t="s">
        <v>612</v>
      </c>
      <c r="B98" s="62" t="s">
        <v>281</v>
      </c>
      <c r="C98" s="23" t="s">
        <v>507</v>
      </c>
      <c r="D98" s="23">
        <v>3872</v>
      </c>
      <c r="E98" s="23">
        <v>38.75</v>
      </c>
      <c r="F98" s="26">
        <f t="shared" ref="F98:F119" si="12">ROUND(D98*E98,0)</f>
        <v>150040</v>
      </c>
      <c r="G98" s="23" t="s">
        <v>282</v>
      </c>
      <c r="H98" s="30" t="s">
        <v>283</v>
      </c>
    </row>
    <row r="99" customFormat="1" ht="100" customHeight="1" spans="1:8">
      <c r="A99" s="44" t="s">
        <v>613</v>
      </c>
      <c r="B99" s="62" t="s">
        <v>614</v>
      </c>
      <c r="C99" s="23" t="s">
        <v>507</v>
      </c>
      <c r="D99" s="23">
        <v>11812</v>
      </c>
      <c r="E99" s="23">
        <v>38.75</v>
      </c>
      <c r="F99" s="26">
        <f t="shared" si="12"/>
        <v>457715</v>
      </c>
      <c r="G99" s="23" t="s">
        <v>282</v>
      </c>
      <c r="H99" s="30" t="s">
        <v>283</v>
      </c>
    </row>
    <row r="100" customFormat="1" ht="100" customHeight="1" spans="1:8">
      <c r="A100" s="44" t="s">
        <v>615</v>
      </c>
      <c r="B100" s="62" t="s">
        <v>287</v>
      </c>
      <c r="C100" s="23" t="s">
        <v>507</v>
      </c>
      <c r="D100" s="23">
        <v>91374</v>
      </c>
      <c r="E100" s="23">
        <v>56</v>
      </c>
      <c r="F100" s="26">
        <f t="shared" si="12"/>
        <v>5116944</v>
      </c>
      <c r="G100" s="23" t="s">
        <v>282</v>
      </c>
      <c r="H100" s="30" t="s">
        <v>283</v>
      </c>
    </row>
    <row r="101" customFormat="1" ht="52.5" spans="1:8">
      <c r="A101" s="44" t="s">
        <v>616</v>
      </c>
      <c r="B101" s="62" t="s">
        <v>289</v>
      </c>
      <c r="C101" s="23" t="s">
        <v>507</v>
      </c>
      <c r="D101" s="23">
        <v>9399</v>
      </c>
      <c r="E101" s="23">
        <v>56</v>
      </c>
      <c r="F101" s="26">
        <f t="shared" si="12"/>
        <v>526344</v>
      </c>
      <c r="G101" s="23" t="s">
        <v>282</v>
      </c>
      <c r="H101" s="30" t="s">
        <v>283</v>
      </c>
    </row>
    <row r="102" customFormat="1" ht="96" customHeight="1" spans="1:8">
      <c r="A102" s="44" t="s">
        <v>617</v>
      </c>
      <c r="B102" s="62" t="s">
        <v>618</v>
      </c>
      <c r="C102" s="23" t="s">
        <v>507</v>
      </c>
      <c r="D102" s="23">
        <v>119879</v>
      </c>
      <c r="E102" s="23">
        <v>59.25</v>
      </c>
      <c r="F102" s="26">
        <f t="shared" si="12"/>
        <v>7102831</v>
      </c>
      <c r="G102" s="23" t="s">
        <v>619</v>
      </c>
      <c r="H102" s="30" t="s">
        <v>620</v>
      </c>
    </row>
    <row r="103" customFormat="1" ht="92" customHeight="1" spans="1:8">
      <c r="A103" s="44" t="s">
        <v>621</v>
      </c>
      <c r="B103" s="62" t="s">
        <v>291</v>
      </c>
      <c r="C103" s="23" t="s">
        <v>507</v>
      </c>
      <c r="D103" s="23">
        <v>52744</v>
      </c>
      <c r="E103" s="23">
        <v>56</v>
      </c>
      <c r="F103" s="26">
        <f t="shared" si="12"/>
        <v>2953664</v>
      </c>
      <c r="G103" s="23" t="s">
        <v>282</v>
      </c>
      <c r="H103" s="30" t="s">
        <v>283</v>
      </c>
    </row>
    <row r="104" customFormat="1" ht="52.5" spans="1:8">
      <c r="A104" s="44" t="s">
        <v>622</v>
      </c>
      <c r="B104" s="62" t="s">
        <v>258</v>
      </c>
      <c r="C104" s="23" t="s">
        <v>507</v>
      </c>
      <c r="D104" s="23">
        <v>35127</v>
      </c>
      <c r="E104" s="63">
        <v>34.75</v>
      </c>
      <c r="F104" s="26">
        <f t="shared" si="12"/>
        <v>1220663</v>
      </c>
      <c r="G104" s="23" t="s">
        <v>282</v>
      </c>
      <c r="H104" s="30" t="s">
        <v>283</v>
      </c>
    </row>
    <row r="105" customFormat="1" ht="52.5" spans="1:8">
      <c r="A105" s="44" t="s">
        <v>623</v>
      </c>
      <c r="B105" s="62" t="s">
        <v>260</v>
      </c>
      <c r="C105" s="23" t="s">
        <v>507</v>
      </c>
      <c r="D105" s="23">
        <v>90245</v>
      </c>
      <c r="E105" s="23">
        <v>56</v>
      </c>
      <c r="F105" s="26">
        <f t="shared" si="12"/>
        <v>5053720</v>
      </c>
      <c r="G105" s="23" t="s">
        <v>282</v>
      </c>
      <c r="H105" s="30" t="s">
        <v>283</v>
      </c>
    </row>
    <row r="106" customFormat="1" ht="73.5" spans="1:8">
      <c r="A106" s="44" t="s">
        <v>624</v>
      </c>
      <c r="B106" s="62" t="s">
        <v>295</v>
      </c>
      <c r="C106" s="23" t="s">
        <v>507</v>
      </c>
      <c r="D106" s="23">
        <v>274</v>
      </c>
      <c r="E106" s="23">
        <v>66</v>
      </c>
      <c r="F106" s="26">
        <f t="shared" si="12"/>
        <v>18084</v>
      </c>
      <c r="G106" s="23" t="s">
        <v>625</v>
      </c>
      <c r="H106" s="30" t="s">
        <v>297</v>
      </c>
    </row>
    <row r="107" customFormat="1" ht="52.5" spans="1:8">
      <c r="A107" s="44" t="s">
        <v>626</v>
      </c>
      <c r="B107" s="62" t="s">
        <v>627</v>
      </c>
      <c r="C107" s="23" t="s">
        <v>507</v>
      </c>
      <c r="D107" s="23">
        <v>122</v>
      </c>
      <c r="E107" s="23">
        <v>117.3</v>
      </c>
      <c r="F107" s="26">
        <f t="shared" si="12"/>
        <v>14311</v>
      </c>
      <c r="G107" s="23" t="s">
        <v>282</v>
      </c>
      <c r="H107" s="30" t="s">
        <v>283</v>
      </c>
    </row>
    <row r="108" customFormat="1" ht="52.5" spans="1:8">
      <c r="A108" s="44" t="s">
        <v>628</v>
      </c>
      <c r="B108" s="62" t="s">
        <v>299</v>
      </c>
      <c r="C108" s="23" t="s">
        <v>507</v>
      </c>
      <c r="D108" s="23">
        <v>6431</v>
      </c>
      <c r="E108" s="23">
        <v>41.83</v>
      </c>
      <c r="F108" s="26">
        <f t="shared" si="12"/>
        <v>269009</v>
      </c>
      <c r="G108" s="23" t="s">
        <v>282</v>
      </c>
      <c r="H108" s="30" t="s">
        <v>283</v>
      </c>
    </row>
    <row r="109" customFormat="1" ht="52.5" spans="1:8">
      <c r="A109" s="44" t="s">
        <v>629</v>
      </c>
      <c r="B109" s="62" t="s">
        <v>301</v>
      </c>
      <c r="C109" s="23" t="s">
        <v>507</v>
      </c>
      <c r="D109" s="23">
        <v>1426</v>
      </c>
      <c r="E109" s="23">
        <v>48.92</v>
      </c>
      <c r="F109" s="26">
        <f t="shared" si="12"/>
        <v>69760</v>
      </c>
      <c r="G109" s="23" t="s">
        <v>282</v>
      </c>
      <c r="H109" s="30" t="s">
        <v>283</v>
      </c>
    </row>
    <row r="110" customFormat="1" ht="73.5" spans="1:8">
      <c r="A110" s="44" t="s">
        <v>630</v>
      </c>
      <c r="B110" s="62" t="s">
        <v>303</v>
      </c>
      <c r="C110" s="23" t="s">
        <v>507</v>
      </c>
      <c r="D110" s="23">
        <v>656</v>
      </c>
      <c r="E110" s="23">
        <v>77.41</v>
      </c>
      <c r="F110" s="26">
        <f t="shared" si="12"/>
        <v>50781</v>
      </c>
      <c r="G110" s="23" t="s">
        <v>625</v>
      </c>
      <c r="H110" s="30" t="s">
        <v>297</v>
      </c>
    </row>
    <row r="111" customFormat="1" ht="73.5" spans="1:8">
      <c r="A111" s="44" t="s">
        <v>631</v>
      </c>
      <c r="B111" s="62" t="s">
        <v>632</v>
      </c>
      <c r="C111" s="23" t="s">
        <v>507</v>
      </c>
      <c r="D111" s="23">
        <v>48</v>
      </c>
      <c r="E111" s="63">
        <v>34.75</v>
      </c>
      <c r="F111" s="26">
        <f t="shared" si="12"/>
        <v>1668</v>
      </c>
      <c r="G111" s="23" t="s">
        <v>625</v>
      </c>
      <c r="H111" s="30" t="s">
        <v>633</v>
      </c>
    </row>
    <row r="112" customFormat="1" ht="52.5" spans="1:8">
      <c r="A112" s="44" t="s">
        <v>634</v>
      </c>
      <c r="B112" s="62" t="s">
        <v>305</v>
      </c>
      <c r="C112" s="23" t="s">
        <v>507</v>
      </c>
      <c r="D112" s="23">
        <v>276</v>
      </c>
      <c r="E112" s="23">
        <v>56</v>
      </c>
      <c r="F112" s="26">
        <f t="shared" si="12"/>
        <v>15456</v>
      </c>
      <c r="G112" s="23" t="s">
        <v>282</v>
      </c>
      <c r="H112" s="30" t="s">
        <v>283</v>
      </c>
    </row>
    <row r="113" customFormat="1" ht="73.5" spans="1:8">
      <c r="A113" s="44" t="s">
        <v>635</v>
      </c>
      <c r="B113" s="62" t="s">
        <v>307</v>
      </c>
      <c r="C113" s="23" t="s">
        <v>507</v>
      </c>
      <c r="D113" s="23">
        <v>300</v>
      </c>
      <c r="E113" s="63">
        <v>34.75</v>
      </c>
      <c r="F113" s="26">
        <f t="shared" si="12"/>
        <v>10425</v>
      </c>
      <c r="G113" s="23" t="s">
        <v>625</v>
      </c>
      <c r="H113" s="30" t="s">
        <v>297</v>
      </c>
    </row>
    <row r="114" customFormat="1" ht="52.5" spans="1:8">
      <c r="A114" s="44" t="s">
        <v>636</v>
      </c>
      <c r="B114" s="62" t="s">
        <v>309</v>
      </c>
      <c r="C114" s="23" t="s">
        <v>507</v>
      </c>
      <c r="D114" s="23">
        <v>276</v>
      </c>
      <c r="E114" s="23">
        <v>56</v>
      </c>
      <c r="F114" s="26">
        <f t="shared" si="12"/>
        <v>15456</v>
      </c>
      <c r="G114" s="23" t="s">
        <v>282</v>
      </c>
      <c r="H114" s="30" t="s">
        <v>283</v>
      </c>
    </row>
    <row r="115" customFormat="1" ht="52.5" spans="1:8">
      <c r="A115" s="44" t="s">
        <v>637</v>
      </c>
      <c r="B115" s="62" t="s">
        <v>311</v>
      </c>
      <c r="C115" s="23" t="s">
        <v>507</v>
      </c>
      <c r="D115" s="23">
        <v>476</v>
      </c>
      <c r="E115" s="23">
        <v>56</v>
      </c>
      <c r="F115" s="26">
        <f t="shared" si="12"/>
        <v>26656</v>
      </c>
      <c r="G115" s="23" t="s">
        <v>282</v>
      </c>
      <c r="H115" s="30" t="s">
        <v>283</v>
      </c>
    </row>
    <row r="116" customFormat="1" ht="63" spans="1:8">
      <c r="A116" s="44" t="s">
        <v>638</v>
      </c>
      <c r="B116" s="62" t="s">
        <v>313</v>
      </c>
      <c r="C116" s="23" t="s">
        <v>639</v>
      </c>
      <c r="D116" s="23">
        <v>605</v>
      </c>
      <c r="E116" s="23">
        <v>457.75</v>
      </c>
      <c r="F116" s="26">
        <f t="shared" si="12"/>
        <v>276939</v>
      </c>
      <c r="G116" s="23"/>
      <c r="H116" s="30" t="s">
        <v>315</v>
      </c>
    </row>
    <row r="117" customFormat="1" ht="52.5" spans="1:8">
      <c r="A117" s="44" t="s">
        <v>640</v>
      </c>
      <c r="B117" s="62" t="s">
        <v>641</v>
      </c>
      <c r="C117" s="23" t="s">
        <v>642</v>
      </c>
      <c r="D117" s="23">
        <v>601</v>
      </c>
      <c r="E117" s="23">
        <v>746.37</v>
      </c>
      <c r="F117" s="26">
        <f t="shared" si="12"/>
        <v>448568</v>
      </c>
      <c r="G117" s="23"/>
      <c r="H117" s="30" t="s">
        <v>319</v>
      </c>
    </row>
    <row r="118" customFormat="1" ht="52.5" spans="1:8">
      <c r="A118" s="44" t="s">
        <v>643</v>
      </c>
      <c r="B118" s="62" t="s">
        <v>644</v>
      </c>
      <c r="C118" s="23" t="s">
        <v>642</v>
      </c>
      <c r="D118" s="23">
        <v>2</v>
      </c>
      <c r="E118" s="23">
        <v>623.42</v>
      </c>
      <c r="F118" s="26">
        <f t="shared" si="12"/>
        <v>1247</v>
      </c>
      <c r="G118" s="23"/>
      <c r="H118" s="30" t="s">
        <v>319</v>
      </c>
    </row>
    <row r="119" customFormat="1" ht="63" spans="1:8">
      <c r="A119" s="44" t="s">
        <v>645</v>
      </c>
      <c r="B119" s="62" t="s">
        <v>646</v>
      </c>
      <c r="C119" s="23" t="s">
        <v>647</v>
      </c>
      <c r="D119" s="23">
        <v>6</v>
      </c>
      <c r="E119" s="23">
        <v>179.05</v>
      </c>
      <c r="F119" s="26">
        <f t="shared" si="12"/>
        <v>1074</v>
      </c>
      <c r="G119" s="23"/>
      <c r="H119" s="30" t="s">
        <v>648</v>
      </c>
    </row>
    <row r="120" customFormat="1" ht="21" spans="1:8">
      <c r="A120" s="40">
        <v>603</v>
      </c>
      <c r="B120" s="62" t="s">
        <v>649</v>
      </c>
      <c r="C120" s="23"/>
      <c r="D120" s="50"/>
      <c r="E120" s="63"/>
      <c r="F120" s="26"/>
      <c r="G120" s="23"/>
      <c r="H120" s="50"/>
    </row>
    <row r="121" customFormat="1" ht="52.5" spans="1:8">
      <c r="A121" s="44" t="s">
        <v>650</v>
      </c>
      <c r="B121" s="62" t="s">
        <v>326</v>
      </c>
      <c r="C121" s="23" t="s">
        <v>507</v>
      </c>
      <c r="D121" s="23">
        <v>23152</v>
      </c>
      <c r="E121" s="23">
        <v>38.71</v>
      </c>
      <c r="F121" s="26">
        <f t="shared" ref="F121:F123" si="13">ROUND(D121*E121,0)</f>
        <v>896214</v>
      </c>
      <c r="G121" s="23"/>
      <c r="H121" s="30" t="s">
        <v>327</v>
      </c>
    </row>
    <row r="122" customFormat="1" ht="52.5" spans="1:8">
      <c r="A122" s="44" t="s">
        <v>651</v>
      </c>
      <c r="B122" s="62" t="s">
        <v>331</v>
      </c>
      <c r="C122" s="23" t="s">
        <v>507</v>
      </c>
      <c r="D122" s="23">
        <v>6588</v>
      </c>
      <c r="E122" s="23">
        <v>68.9</v>
      </c>
      <c r="F122" s="26">
        <f t="shared" si="13"/>
        <v>453913</v>
      </c>
      <c r="G122" s="23"/>
      <c r="H122" s="30" t="s">
        <v>327</v>
      </c>
    </row>
    <row r="123" customFormat="1" ht="52.5" spans="1:8">
      <c r="A123" s="40">
        <v>604</v>
      </c>
      <c r="B123" s="62" t="s">
        <v>335</v>
      </c>
      <c r="C123" s="23" t="s">
        <v>642</v>
      </c>
      <c r="D123" s="23">
        <v>671</v>
      </c>
      <c r="E123" s="23">
        <v>359.01</v>
      </c>
      <c r="F123" s="26">
        <f t="shared" si="13"/>
        <v>240896</v>
      </c>
      <c r="G123" s="23" t="s">
        <v>282</v>
      </c>
      <c r="H123" s="30" t="s">
        <v>336</v>
      </c>
    </row>
    <row r="124" customFormat="1" ht="13.5" spans="1:8">
      <c r="A124" s="40">
        <v>605</v>
      </c>
      <c r="B124" s="62" t="s">
        <v>348</v>
      </c>
      <c r="C124" s="23"/>
      <c r="D124" s="23"/>
      <c r="E124" s="23"/>
      <c r="F124" s="49"/>
      <c r="G124" s="23"/>
      <c r="H124" s="50"/>
    </row>
    <row r="125" customFormat="1" ht="52.5" spans="1:8">
      <c r="A125" s="44" t="s">
        <v>652</v>
      </c>
      <c r="B125" s="62" t="s">
        <v>345</v>
      </c>
      <c r="C125" s="23" t="s">
        <v>642</v>
      </c>
      <c r="D125" s="23">
        <v>36</v>
      </c>
      <c r="E125" s="23">
        <v>805.07</v>
      </c>
      <c r="F125" s="26">
        <f>ROUND(D125*E125,0)</f>
        <v>28983</v>
      </c>
      <c r="G125" s="23"/>
      <c r="H125" s="30" t="s">
        <v>346</v>
      </c>
    </row>
    <row r="126" customFormat="1" ht="73.5" spans="1:8">
      <c r="A126" s="44" t="s">
        <v>653</v>
      </c>
      <c r="B126" s="62" t="s">
        <v>348</v>
      </c>
      <c r="C126" s="23" t="s">
        <v>654</v>
      </c>
      <c r="D126" s="23">
        <v>36</v>
      </c>
      <c r="E126" s="23">
        <v>7356</v>
      </c>
      <c r="F126" s="26">
        <f>ROUND(D126*E126,0)</f>
        <v>264816</v>
      </c>
      <c r="G126" s="23" t="s">
        <v>625</v>
      </c>
      <c r="H126" s="30" t="s">
        <v>350</v>
      </c>
    </row>
    <row r="127" customFormat="1" ht="52.5" spans="1:8">
      <c r="A127" s="40">
        <v>606</v>
      </c>
      <c r="B127" s="62" t="s">
        <v>340</v>
      </c>
      <c r="C127" s="23" t="s">
        <v>507</v>
      </c>
      <c r="D127" s="23">
        <v>1535</v>
      </c>
      <c r="E127" s="23">
        <v>482</v>
      </c>
      <c r="F127" s="26">
        <f>ROUND(D127*E127,0)</f>
        <v>739870</v>
      </c>
      <c r="G127" s="23" t="s">
        <v>282</v>
      </c>
      <c r="H127" s="30" t="s">
        <v>341</v>
      </c>
    </row>
    <row r="128" customFormat="1" ht="21" spans="1:8">
      <c r="A128" s="40">
        <v>607</v>
      </c>
      <c r="B128" s="62" t="s">
        <v>655</v>
      </c>
      <c r="C128" s="23"/>
      <c r="D128" s="23"/>
      <c r="E128" s="23"/>
      <c r="F128" s="49"/>
      <c r="G128" s="23"/>
      <c r="H128" s="50"/>
    </row>
    <row r="129" customFormat="1" ht="73.5" spans="1:8">
      <c r="A129" s="44" t="s">
        <v>656</v>
      </c>
      <c r="B129" s="62" t="s">
        <v>657</v>
      </c>
      <c r="C129" s="23" t="s">
        <v>658</v>
      </c>
      <c r="D129" s="23">
        <v>4</v>
      </c>
      <c r="E129" s="23">
        <v>1104.26</v>
      </c>
      <c r="F129" s="26">
        <f t="shared" ref="F129:F142" si="14">ROUND(D129*E129,0)</f>
        <v>4417</v>
      </c>
      <c r="G129" s="23"/>
      <c r="H129" s="30" t="s">
        <v>364</v>
      </c>
    </row>
    <row r="130" customFormat="1" ht="73.5" spans="1:8">
      <c r="A130" s="44" t="s">
        <v>659</v>
      </c>
      <c r="B130" s="62" t="s">
        <v>660</v>
      </c>
      <c r="C130" s="23" t="s">
        <v>658</v>
      </c>
      <c r="D130" s="23">
        <v>2</v>
      </c>
      <c r="E130" s="23">
        <v>3099.28</v>
      </c>
      <c r="F130" s="26">
        <f t="shared" si="14"/>
        <v>6199</v>
      </c>
      <c r="G130" s="23"/>
      <c r="H130" s="30" t="s">
        <v>364</v>
      </c>
    </row>
    <row r="131" customFormat="1" ht="73.5" spans="1:8">
      <c r="A131" s="44" t="s">
        <v>661</v>
      </c>
      <c r="B131" s="62" t="s">
        <v>662</v>
      </c>
      <c r="C131" s="23" t="s">
        <v>658</v>
      </c>
      <c r="D131" s="23">
        <v>56</v>
      </c>
      <c r="E131" s="23">
        <v>3901.43</v>
      </c>
      <c r="F131" s="26">
        <f t="shared" si="14"/>
        <v>218480</v>
      </c>
      <c r="G131" s="23"/>
      <c r="H131" s="30" t="s">
        <v>364</v>
      </c>
    </row>
    <row r="132" customFormat="1" ht="73.5" spans="1:8">
      <c r="A132" s="44" t="s">
        <v>663</v>
      </c>
      <c r="B132" s="62" t="s">
        <v>664</v>
      </c>
      <c r="C132" s="23" t="s">
        <v>658</v>
      </c>
      <c r="D132" s="23">
        <v>6</v>
      </c>
      <c r="E132" s="23">
        <v>15078.14</v>
      </c>
      <c r="F132" s="26">
        <f t="shared" si="14"/>
        <v>90469</v>
      </c>
      <c r="G132" s="23"/>
      <c r="H132" s="30" t="s">
        <v>364</v>
      </c>
    </row>
    <row r="133" customFormat="1" ht="73.5" spans="1:8">
      <c r="A133" s="44" t="s">
        <v>665</v>
      </c>
      <c r="B133" s="62" t="s">
        <v>666</v>
      </c>
      <c r="C133" s="23" t="s">
        <v>658</v>
      </c>
      <c r="D133" s="23">
        <v>10</v>
      </c>
      <c r="E133" s="23">
        <v>960.24</v>
      </c>
      <c r="F133" s="26">
        <f t="shared" si="14"/>
        <v>9602</v>
      </c>
      <c r="G133" s="23"/>
      <c r="H133" s="30" t="s">
        <v>364</v>
      </c>
    </row>
    <row r="134" customFormat="1" ht="73.5" spans="1:8">
      <c r="A134" s="44" t="s">
        <v>667</v>
      </c>
      <c r="B134" s="62" t="s">
        <v>668</v>
      </c>
      <c r="C134" s="23" t="s">
        <v>658</v>
      </c>
      <c r="D134" s="23">
        <v>1</v>
      </c>
      <c r="E134" s="23">
        <v>378.73</v>
      </c>
      <c r="F134" s="26">
        <f t="shared" si="14"/>
        <v>379</v>
      </c>
      <c r="G134" s="23"/>
      <c r="H134" s="30" t="s">
        <v>364</v>
      </c>
    </row>
    <row r="135" customFormat="1" ht="73.5" spans="1:8">
      <c r="A135" s="44" t="s">
        <v>669</v>
      </c>
      <c r="B135" s="62" t="s">
        <v>670</v>
      </c>
      <c r="C135" s="23" t="s">
        <v>658</v>
      </c>
      <c r="D135" s="23">
        <v>13</v>
      </c>
      <c r="E135" s="23">
        <v>1156.17</v>
      </c>
      <c r="F135" s="26">
        <f t="shared" si="14"/>
        <v>15030</v>
      </c>
      <c r="G135" s="23"/>
      <c r="H135" s="30" t="s">
        <v>364</v>
      </c>
    </row>
    <row r="136" customFormat="1" ht="73.5" spans="1:8">
      <c r="A136" s="44" t="s">
        <v>671</v>
      </c>
      <c r="B136" s="62" t="s">
        <v>672</v>
      </c>
      <c r="C136" s="23" t="s">
        <v>658</v>
      </c>
      <c r="D136" s="23">
        <v>116</v>
      </c>
      <c r="E136" s="23">
        <v>3285.59</v>
      </c>
      <c r="F136" s="26">
        <f t="shared" si="14"/>
        <v>381128</v>
      </c>
      <c r="G136" s="23"/>
      <c r="H136" s="30" t="s">
        <v>364</v>
      </c>
    </row>
    <row r="137" customFormat="1" ht="73.5" spans="1:8">
      <c r="A137" s="44" t="s">
        <v>673</v>
      </c>
      <c r="B137" s="62" t="s">
        <v>674</v>
      </c>
      <c r="C137" s="23" t="s">
        <v>658</v>
      </c>
      <c r="D137" s="23">
        <v>2</v>
      </c>
      <c r="E137" s="23">
        <v>12642.54</v>
      </c>
      <c r="F137" s="26">
        <f t="shared" si="14"/>
        <v>25285</v>
      </c>
      <c r="G137" s="23"/>
      <c r="H137" s="30" t="s">
        <v>364</v>
      </c>
    </row>
    <row r="138" customFormat="1" ht="73.5" spans="1:8">
      <c r="A138" s="44" t="s">
        <v>675</v>
      </c>
      <c r="B138" s="62" t="s">
        <v>676</v>
      </c>
      <c r="C138" s="23" t="s">
        <v>658</v>
      </c>
      <c r="D138" s="23">
        <v>2</v>
      </c>
      <c r="E138" s="23">
        <v>2643.12</v>
      </c>
      <c r="F138" s="26">
        <f t="shared" si="14"/>
        <v>5286</v>
      </c>
      <c r="G138" s="23"/>
      <c r="H138" s="30" t="s">
        <v>364</v>
      </c>
    </row>
    <row r="139" customFormat="1" ht="73.5" spans="1:8">
      <c r="A139" s="44" t="s">
        <v>677</v>
      </c>
      <c r="B139" s="62" t="s">
        <v>678</v>
      </c>
      <c r="C139" s="23" t="s">
        <v>658</v>
      </c>
      <c r="D139" s="23">
        <v>4</v>
      </c>
      <c r="E139" s="23">
        <v>1693.71</v>
      </c>
      <c r="F139" s="26">
        <f t="shared" si="14"/>
        <v>6775</v>
      </c>
      <c r="G139" s="23"/>
      <c r="H139" s="30" t="s">
        <v>364</v>
      </c>
    </row>
    <row r="140" customFormat="1" ht="73.5" spans="1:8">
      <c r="A140" s="44" t="s">
        <v>679</v>
      </c>
      <c r="B140" s="62" t="s">
        <v>680</v>
      </c>
      <c r="C140" s="23" t="s">
        <v>658</v>
      </c>
      <c r="D140" s="23">
        <v>3</v>
      </c>
      <c r="E140" s="23">
        <v>2120.19</v>
      </c>
      <c r="F140" s="26">
        <f t="shared" si="14"/>
        <v>6361</v>
      </c>
      <c r="G140" s="23"/>
      <c r="H140" s="30" t="s">
        <v>364</v>
      </c>
    </row>
    <row r="141" customFormat="1" ht="73.5" spans="1:8">
      <c r="A141" s="44" t="s">
        <v>681</v>
      </c>
      <c r="B141" s="62" t="s">
        <v>682</v>
      </c>
      <c r="C141" s="23" t="s">
        <v>658</v>
      </c>
      <c r="D141" s="23">
        <v>18</v>
      </c>
      <c r="E141" s="23">
        <v>450.76</v>
      </c>
      <c r="F141" s="26">
        <f t="shared" si="14"/>
        <v>8114</v>
      </c>
      <c r="G141" s="23"/>
      <c r="H141" s="30" t="s">
        <v>364</v>
      </c>
    </row>
    <row r="142" customFormat="1" ht="73.5" spans="1:8">
      <c r="A142" s="44" t="s">
        <v>683</v>
      </c>
      <c r="B142" s="62" t="s">
        <v>684</v>
      </c>
      <c r="C142" s="23" t="s">
        <v>658</v>
      </c>
      <c r="D142" s="23">
        <v>4</v>
      </c>
      <c r="E142" s="23">
        <v>2666.47</v>
      </c>
      <c r="F142" s="26">
        <f t="shared" si="14"/>
        <v>10666</v>
      </c>
      <c r="G142" s="23"/>
      <c r="H142" s="30" t="s">
        <v>364</v>
      </c>
    </row>
    <row r="143" customFormat="1" ht="21" spans="1:8">
      <c r="A143" s="44">
        <v>608</v>
      </c>
      <c r="B143" s="62" t="s">
        <v>685</v>
      </c>
      <c r="C143" s="23"/>
      <c r="D143" s="23"/>
      <c r="E143" s="23"/>
      <c r="F143" s="49"/>
      <c r="G143" s="23"/>
      <c r="H143" s="50"/>
    </row>
    <row r="144" customFormat="1" ht="73.5" spans="1:8">
      <c r="A144" s="44" t="s">
        <v>686</v>
      </c>
      <c r="B144" s="62" t="s">
        <v>687</v>
      </c>
      <c r="C144" s="23" t="s">
        <v>639</v>
      </c>
      <c r="D144" s="23">
        <v>2</v>
      </c>
      <c r="E144" s="23">
        <v>19.95</v>
      </c>
      <c r="F144" s="26">
        <f t="shared" ref="F144:F148" si="15">ROUND(D144*E144,0)</f>
        <v>40</v>
      </c>
      <c r="G144" s="23"/>
      <c r="H144" s="30" t="s">
        <v>391</v>
      </c>
    </row>
    <row r="145" customFormat="1" ht="73.5" spans="1:8">
      <c r="A145" s="44" t="s">
        <v>688</v>
      </c>
      <c r="B145" s="62" t="s">
        <v>689</v>
      </c>
      <c r="C145" s="23" t="s">
        <v>639</v>
      </c>
      <c r="D145" s="23">
        <v>6</v>
      </c>
      <c r="E145" s="23">
        <v>1351.43</v>
      </c>
      <c r="F145" s="26">
        <f t="shared" si="15"/>
        <v>8109</v>
      </c>
      <c r="G145" s="23"/>
      <c r="H145" s="30" t="s">
        <v>391</v>
      </c>
    </row>
    <row r="146" customFormat="1" ht="73.5" spans="1:8">
      <c r="A146" s="44" t="s">
        <v>690</v>
      </c>
      <c r="B146" s="62" t="s">
        <v>666</v>
      </c>
      <c r="C146" s="23" t="s">
        <v>639</v>
      </c>
      <c r="D146" s="23">
        <v>2</v>
      </c>
      <c r="E146" s="23">
        <v>911.5</v>
      </c>
      <c r="F146" s="26">
        <f t="shared" si="15"/>
        <v>1823</v>
      </c>
      <c r="G146" s="23"/>
      <c r="H146" s="30" t="s">
        <v>391</v>
      </c>
    </row>
    <row r="147" customFormat="1" ht="73.5" spans="1:8">
      <c r="A147" s="44" t="s">
        <v>691</v>
      </c>
      <c r="B147" s="62" t="s">
        <v>672</v>
      </c>
      <c r="C147" s="23" t="s">
        <v>639</v>
      </c>
      <c r="D147" s="23">
        <v>4</v>
      </c>
      <c r="E147" s="23">
        <v>560.31</v>
      </c>
      <c r="F147" s="26">
        <f t="shared" si="15"/>
        <v>2241</v>
      </c>
      <c r="G147" s="23"/>
      <c r="H147" s="30" t="s">
        <v>391</v>
      </c>
    </row>
    <row r="148" customFormat="1" ht="73.5" spans="1:8">
      <c r="A148" s="44" t="s">
        <v>692</v>
      </c>
      <c r="B148" s="62" t="s">
        <v>693</v>
      </c>
      <c r="C148" s="23" t="s">
        <v>639</v>
      </c>
      <c r="D148" s="23">
        <v>172</v>
      </c>
      <c r="E148" s="23">
        <v>1064.11</v>
      </c>
      <c r="F148" s="26">
        <f t="shared" si="15"/>
        <v>183027</v>
      </c>
      <c r="G148" s="23"/>
      <c r="H148" s="30" t="s">
        <v>391</v>
      </c>
    </row>
    <row r="149" customFormat="1" ht="24" spans="1:8">
      <c r="A149" s="40">
        <v>609</v>
      </c>
      <c r="B149" s="62" t="s">
        <v>694</v>
      </c>
      <c r="C149" s="23"/>
      <c r="D149" s="23"/>
      <c r="E149" s="23"/>
      <c r="F149" s="49"/>
      <c r="G149" s="23"/>
      <c r="H149" s="50"/>
    </row>
    <row r="150" customFormat="1" ht="73.5" spans="1:8">
      <c r="A150" s="44" t="s">
        <v>695</v>
      </c>
      <c r="B150" s="62" t="s">
        <v>696</v>
      </c>
      <c r="C150" s="23" t="s">
        <v>639</v>
      </c>
      <c r="D150" s="23">
        <v>1</v>
      </c>
      <c r="E150" s="23">
        <v>35050.73</v>
      </c>
      <c r="F150" s="26">
        <f t="shared" ref="F150:F159" si="16">ROUND(D150*E150,0)</f>
        <v>35051</v>
      </c>
      <c r="G150" s="23"/>
      <c r="H150" s="30" t="s">
        <v>364</v>
      </c>
    </row>
    <row r="151" customFormat="1" ht="13.5" spans="1:8">
      <c r="A151" s="40">
        <v>610</v>
      </c>
      <c r="B151" s="62" t="s">
        <v>397</v>
      </c>
      <c r="C151" s="23"/>
      <c r="D151" s="23"/>
      <c r="E151" s="23"/>
      <c r="F151" s="49"/>
      <c r="G151" s="23"/>
      <c r="H151" s="50"/>
    </row>
    <row r="152" customFormat="1" ht="73.5" spans="1:8">
      <c r="A152" s="44" t="s">
        <v>697</v>
      </c>
      <c r="B152" s="62" t="s">
        <v>687</v>
      </c>
      <c r="C152" s="23" t="s">
        <v>639</v>
      </c>
      <c r="D152" s="23">
        <v>2</v>
      </c>
      <c r="E152" s="23">
        <v>203.13</v>
      </c>
      <c r="F152" s="26">
        <f t="shared" si="16"/>
        <v>406</v>
      </c>
      <c r="G152" s="23"/>
      <c r="H152" s="30" t="s">
        <v>364</v>
      </c>
    </row>
    <row r="153" customFormat="1" ht="73.5" spans="1:8">
      <c r="A153" s="44" t="s">
        <v>698</v>
      </c>
      <c r="B153" s="62" t="s">
        <v>657</v>
      </c>
      <c r="C153" s="23" t="s">
        <v>639</v>
      </c>
      <c r="D153" s="23">
        <v>22</v>
      </c>
      <c r="E153" s="23">
        <v>564.12</v>
      </c>
      <c r="F153" s="26">
        <f t="shared" si="16"/>
        <v>12411</v>
      </c>
      <c r="G153" s="23"/>
      <c r="H153" s="30" t="s">
        <v>364</v>
      </c>
    </row>
    <row r="154" customFormat="1" ht="73.5" spans="1:8">
      <c r="A154" s="44" t="s">
        <v>699</v>
      </c>
      <c r="B154" s="62" t="s">
        <v>700</v>
      </c>
      <c r="C154" s="23" t="s">
        <v>639</v>
      </c>
      <c r="D154" s="23">
        <v>1</v>
      </c>
      <c r="E154" s="23">
        <v>1798.27</v>
      </c>
      <c r="F154" s="26">
        <f t="shared" si="16"/>
        <v>1798</v>
      </c>
      <c r="G154" s="23"/>
      <c r="H154" s="30" t="s">
        <v>364</v>
      </c>
    </row>
    <row r="155" customFormat="1" ht="73.5" spans="1:8">
      <c r="A155" s="44" t="s">
        <v>701</v>
      </c>
      <c r="B155" s="62" t="s">
        <v>702</v>
      </c>
      <c r="C155" s="23" t="s">
        <v>639</v>
      </c>
      <c r="D155" s="23">
        <v>1</v>
      </c>
      <c r="E155" s="23">
        <v>6040.51</v>
      </c>
      <c r="F155" s="26">
        <f t="shared" si="16"/>
        <v>6041</v>
      </c>
      <c r="G155" s="23"/>
      <c r="H155" s="30" t="s">
        <v>364</v>
      </c>
    </row>
    <row r="156" customFormat="1" ht="73.5" spans="1:8">
      <c r="A156" s="44" t="s">
        <v>703</v>
      </c>
      <c r="B156" s="62" t="s">
        <v>704</v>
      </c>
      <c r="C156" s="23" t="s">
        <v>639</v>
      </c>
      <c r="D156" s="23">
        <v>1</v>
      </c>
      <c r="E156" s="23">
        <v>5263.9</v>
      </c>
      <c r="F156" s="26">
        <f t="shared" si="16"/>
        <v>5264</v>
      </c>
      <c r="G156" s="23"/>
      <c r="H156" s="30" t="s">
        <v>364</v>
      </c>
    </row>
    <row r="157" customFormat="1" ht="73.5" spans="1:8">
      <c r="A157" s="44" t="s">
        <v>705</v>
      </c>
      <c r="B157" s="62" t="s">
        <v>706</v>
      </c>
      <c r="C157" s="23" t="s">
        <v>639</v>
      </c>
      <c r="D157" s="23">
        <v>1</v>
      </c>
      <c r="E157" s="23">
        <v>4508.04</v>
      </c>
      <c r="F157" s="26">
        <f t="shared" si="16"/>
        <v>4508</v>
      </c>
      <c r="G157" s="23"/>
      <c r="H157" s="30" t="s">
        <v>364</v>
      </c>
    </row>
    <row r="158" s="14" customFormat="1" ht="73.5" spans="1:8">
      <c r="A158" s="40">
        <v>611</v>
      </c>
      <c r="B158" s="59" t="s">
        <v>332</v>
      </c>
      <c r="C158" s="25" t="s">
        <v>554</v>
      </c>
      <c r="D158" s="23">
        <v>437</v>
      </c>
      <c r="E158" s="23">
        <v>235.04</v>
      </c>
      <c r="F158" s="26">
        <f t="shared" si="16"/>
        <v>102712</v>
      </c>
      <c r="G158" s="23"/>
      <c r="H158" s="30" t="s">
        <v>333</v>
      </c>
    </row>
    <row r="159" customFormat="1" ht="73.5" spans="1:8">
      <c r="A159" s="40">
        <v>612</v>
      </c>
      <c r="B159" s="59" t="s">
        <v>412</v>
      </c>
      <c r="C159" s="25" t="s">
        <v>554</v>
      </c>
      <c r="D159" s="23">
        <v>2026</v>
      </c>
      <c r="E159" s="23">
        <v>395.32</v>
      </c>
      <c r="F159" s="26">
        <f t="shared" si="16"/>
        <v>800918</v>
      </c>
      <c r="G159" s="23"/>
      <c r="H159" s="30" t="s">
        <v>333</v>
      </c>
    </row>
    <row r="160" customFormat="1" ht="13.5" spans="1:8">
      <c r="A160" s="40">
        <v>613</v>
      </c>
      <c r="B160" s="62" t="s">
        <v>707</v>
      </c>
      <c r="C160" s="23"/>
      <c r="D160" s="23"/>
      <c r="E160" s="23"/>
      <c r="F160" s="49"/>
      <c r="G160" s="23"/>
      <c r="H160" s="50"/>
    </row>
    <row r="161" customFormat="1" ht="73.5" spans="1:8">
      <c r="A161" s="44" t="s">
        <v>708</v>
      </c>
      <c r="B161" s="62" t="s">
        <v>709</v>
      </c>
      <c r="C161" s="23" t="s">
        <v>639</v>
      </c>
      <c r="D161" s="23">
        <v>1</v>
      </c>
      <c r="E161" s="23">
        <v>19600.54</v>
      </c>
      <c r="F161" s="26">
        <f t="shared" ref="F161:F164" si="17">ROUND(D161*E161,0)</f>
        <v>19601</v>
      </c>
      <c r="G161" s="23"/>
      <c r="H161" s="30" t="s">
        <v>364</v>
      </c>
    </row>
    <row r="162" customFormat="1" ht="73.5" spans="1:8">
      <c r="A162" s="44" t="s">
        <v>710</v>
      </c>
      <c r="B162" s="62" t="s">
        <v>711</v>
      </c>
      <c r="C162" s="23" t="s">
        <v>639</v>
      </c>
      <c r="D162" s="23">
        <v>2</v>
      </c>
      <c r="E162" s="23">
        <v>4326.45</v>
      </c>
      <c r="F162" s="26">
        <f t="shared" si="17"/>
        <v>8653</v>
      </c>
      <c r="G162" s="23"/>
      <c r="H162" s="30" t="s">
        <v>364</v>
      </c>
    </row>
    <row r="163" customFormat="1" ht="13.5" spans="1:8">
      <c r="A163" s="44">
        <v>614</v>
      </c>
      <c r="B163" s="62" t="s">
        <v>712</v>
      </c>
      <c r="C163" s="23"/>
      <c r="D163" s="23" t="s">
        <v>12</v>
      </c>
      <c r="E163" s="23"/>
      <c r="F163" s="49"/>
      <c r="G163" s="23"/>
      <c r="H163" s="50"/>
    </row>
    <row r="164" customFormat="1" ht="73.5" spans="1:8">
      <c r="A164" s="44" t="s">
        <v>713</v>
      </c>
      <c r="B164" s="62" t="s">
        <v>714</v>
      </c>
      <c r="C164" s="23" t="s">
        <v>639</v>
      </c>
      <c r="D164" s="23">
        <v>2</v>
      </c>
      <c r="E164" s="23">
        <v>63899.11</v>
      </c>
      <c r="F164" s="26">
        <f t="shared" si="17"/>
        <v>127798</v>
      </c>
      <c r="G164" s="23"/>
      <c r="H164" s="30" t="s">
        <v>364</v>
      </c>
    </row>
    <row r="165" customFormat="1" ht="13.5" spans="1:8">
      <c r="A165" s="40">
        <v>615</v>
      </c>
      <c r="B165" s="62" t="s">
        <v>715</v>
      </c>
      <c r="C165" s="23"/>
      <c r="D165" s="23"/>
      <c r="E165" s="23"/>
      <c r="F165" s="49"/>
      <c r="G165" s="23"/>
      <c r="H165" s="50"/>
    </row>
    <row r="166" customFormat="1" ht="63" spans="1:8">
      <c r="A166" s="44" t="s">
        <v>716</v>
      </c>
      <c r="B166" s="62" t="s">
        <v>717</v>
      </c>
      <c r="C166" s="23" t="s">
        <v>554</v>
      </c>
      <c r="D166" s="23">
        <v>220303</v>
      </c>
      <c r="E166" s="23" t="s">
        <v>718</v>
      </c>
      <c r="F166" s="26">
        <f t="shared" ref="F166:F172" si="18">ROUND(D166*E166,0)</f>
        <v>9677911</v>
      </c>
      <c r="G166" s="23"/>
      <c r="H166" s="30" t="s">
        <v>419</v>
      </c>
    </row>
    <row r="167" customFormat="1" ht="63" spans="1:8">
      <c r="A167" s="44" t="s">
        <v>719</v>
      </c>
      <c r="B167" s="62" t="s">
        <v>425</v>
      </c>
      <c r="C167" s="23" t="s">
        <v>554</v>
      </c>
      <c r="D167" s="23">
        <v>7206</v>
      </c>
      <c r="E167" s="23" t="s">
        <v>720</v>
      </c>
      <c r="F167" s="26">
        <f t="shared" si="18"/>
        <v>927124</v>
      </c>
      <c r="G167" s="23"/>
      <c r="H167" s="30" t="s">
        <v>419</v>
      </c>
    </row>
    <row r="168" customFormat="1" ht="63" spans="1:8">
      <c r="A168" s="44" t="s">
        <v>721</v>
      </c>
      <c r="B168" s="62" t="s">
        <v>722</v>
      </c>
      <c r="C168" s="23" t="s">
        <v>554</v>
      </c>
      <c r="D168" s="23">
        <v>960</v>
      </c>
      <c r="E168" s="23">
        <v>169.67</v>
      </c>
      <c r="F168" s="26">
        <f t="shared" si="18"/>
        <v>162883</v>
      </c>
      <c r="G168" s="23"/>
      <c r="H168" s="30" t="s">
        <v>419</v>
      </c>
    </row>
    <row r="169" customFormat="1" ht="63" spans="1:8">
      <c r="A169" s="44" t="s">
        <v>723</v>
      </c>
      <c r="B169" s="62" t="s">
        <v>724</v>
      </c>
      <c r="C169" s="23" t="s">
        <v>554</v>
      </c>
      <c r="D169" s="23">
        <v>11767</v>
      </c>
      <c r="E169" s="23">
        <v>147.28</v>
      </c>
      <c r="F169" s="26">
        <f t="shared" si="18"/>
        <v>1733044</v>
      </c>
      <c r="G169" s="23"/>
      <c r="H169" s="30" t="s">
        <v>419</v>
      </c>
    </row>
    <row r="170" customFormat="1" ht="63" spans="1:8">
      <c r="A170" s="44" t="s">
        <v>725</v>
      </c>
      <c r="B170" s="62" t="s">
        <v>726</v>
      </c>
      <c r="C170" s="23" t="s">
        <v>554</v>
      </c>
      <c r="D170" s="23">
        <v>8149</v>
      </c>
      <c r="E170" s="23" t="s">
        <v>727</v>
      </c>
      <c r="F170" s="26">
        <f t="shared" si="18"/>
        <v>378195</v>
      </c>
      <c r="G170" s="23"/>
      <c r="H170" s="30" t="s">
        <v>419</v>
      </c>
    </row>
    <row r="171" customFormat="1" ht="63" spans="1:8">
      <c r="A171" s="40">
        <v>616</v>
      </c>
      <c r="B171" s="62" t="s">
        <v>728</v>
      </c>
      <c r="C171" s="23" t="s">
        <v>647</v>
      </c>
      <c r="D171" s="23">
        <v>70502</v>
      </c>
      <c r="E171" s="23">
        <v>56.8</v>
      </c>
      <c r="F171" s="26">
        <f t="shared" si="18"/>
        <v>4004514</v>
      </c>
      <c r="G171" s="23"/>
      <c r="H171" s="30" t="s">
        <v>434</v>
      </c>
    </row>
    <row r="172" customFormat="1" ht="73.5" spans="1:8">
      <c r="A172" s="40">
        <v>617</v>
      </c>
      <c r="B172" s="62" t="s">
        <v>729</v>
      </c>
      <c r="C172" s="23" t="s">
        <v>647</v>
      </c>
      <c r="D172" s="23">
        <v>3330</v>
      </c>
      <c r="E172" s="23">
        <v>15.19</v>
      </c>
      <c r="F172" s="26">
        <f t="shared" si="18"/>
        <v>50583</v>
      </c>
      <c r="G172" s="23"/>
      <c r="H172" s="30" t="s">
        <v>391</v>
      </c>
    </row>
    <row r="173" customFormat="1" ht="13.5" spans="1:8">
      <c r="A173" s="40">
        <v>618</v>
      </c>
      <c r="B173" s="62" t="s">
        <v>730</v>
      </c>
      <c r="C173" s="23"/>
      <c r="D173" s="23"/>
      <c r="E173" s="23"/>
      <c r="F173" s="49"/>
      <c r="G173" s="23"/>
      <c r="H173" s="50"/>
    </row>
    <row r="174" customFormat="1" ht="73.5" spans="1:8">
      <c r="A174" s="44" t="s">
        <v>731</v>
      </c>
      <c r="B174" s="62" t="s">
        <v>732</v>
      </c>
      <c r="C174" s="23" t="s">
        <v>647</v>
      </c>
      <c r="D174" s="23">
        <v>22689</v>
      </c>
      <c r="E174" s="23">
        <v>8.16</v>
      </c>
      <c r="F174" s="26">
        <f t="shared" ref="F174:F178" si="19">ROUND(D174*E174,0)</f>
        <v>185142</v>
      </c>
      <c r="G174" s="23"/>
      <c r="H174" s="30" t="s">
        <v>391</v>
      </c>
    </row>
    <row r="175" customFormat="1" ht="73.5" spans="1:8">
      <c r="A175" s="44" t="s">
        <v>733</v>
      </c>
      <c r="B175" s="62" t="s">
        <v>734</v>
      </c>
      <c r="C175" s="23" t="s">
        <v>647</v>
      </c>
      <c r="D175" s="23">
        <v>14687</v>
      </c>
      <c r="E175" s="23">
        <v>22.18</v>
      </c>
      <c r="F175" s="26">
        <f t="shared" si="19"/>
        <v>325758</v>
      </c>
      <c r="G175" s="23"/>
      <c r="H175" s="30" t="s">
        <v>391</v>
      </c>
    </row>
    <row r="176" customFormat="1" ht="73.5" spans="1:8">
      <c r="A176" s="44" t="s">
        <v>735</v>
      </c>
      <c r="B176" s="62" t="s">
        <v>736</v>
      </c>
      <c r="C176" s="23" t="s">
        <v>647</v>
      </c>
      <c r="D176" s="23">
        <v>12126</v>
      </c>
      <c r="E176" s="23">
        <v>23.43</v>
      </c>
      <c r="F176" s="26">
        <f t="shared" si="19"/>
        <v>284112</v>
      </c>
      <c r="G176" s="23"/>
      <c r="H176" s="30" t="s">
        <v>391</v>
      </c>
    </row>
    <row r="177" customFormat="1" ht="73.5" spans="1:8">
      <c r="A177" s="44" t="s">
        <v>737</v>
      </c>
      <c r="B177" s="62" t="s">
        <v>443</v>
      </c>
      <c r="C177" s="23" t="s">
        <v>554</v>
      </c>
      <c r="D177" s="23">
        <v>873</v>
      </c>
      <c r="E177" s="23">
        <v>343.04</v>
      </c>
      <c r="F177" s="26">
        <f t="shared" si="19"/>
        <v>299474</v>
      </c>
      <c r="G177" s="23"/>
      <c r="H177" s="30" t="s">
        <v>444</v>
      </c>
    </row>
    <row r="178" customFormat="1" ht="73.5" spans="1:8">
      <c r="A178" s="44" t="s">
        <v>738</v>
      </c>
      <c r="B178" s="62" t="s">
        <v>446</v>
      </c>
      <c r="C178" s="23" t="s">
        <v>647</v>
      </c>
      <c r="D178" s="23">
        <v>6458</v>
      </c>
      <c r="E178" s="23">
        <v>23.43</v>
      </c>
      <c r="F178" s="26">
        <f t="shared" si="19"/>
        <v>151311</v>
      </c>
      <c r="G178" s="23"/>
      <c r="H178" s="30" t="s">
        <v>391</v>
      </c>
    </row>
    <row r="179" customFormat="1" ht="73.5" spans="1:8">
      <c r="A179" s="40">
        <v>616</v>
      </c>
      <c r="B179" s="62" t="s">
        <v>456</v>
      </c>
      <c r="C179" s="23"/>
      <c r="D179" s="23"/>
      <c r="E179" s="23"/>
      <c r="F179" s="26"/>
      <c r="G179" s="23"/>
      <c r="H179" s="30" t="s">
        <v>391</v>
      </c>
    </row>
    <row r="180" customFormat="1" ht="73.5" spans="1:8">
      <c r="A180" s="40" t="s">
        <v>739</v>
      </c>
      <c r="B180" s="62" t="s">
        <v>458</v>
      </c>
      <c r="C180" s="23" t="s">
        <v>647</v>
      </c>
      <c r="D180" s="23">
        <v>5606</v>
      </c>
      <c r="E180" s="23">
        <v>91.61</v>
      </c>
      <c r="F180" s="26">
        <f t="shared" ref="F180:F185" si="20">ROUND(D180*E180,0)</f>
        <v>513566</v>
      </c>
      <c r="G180" s="23"/>
      <c r="H180" s="30" t="s">
        <v>391</v>
      </c>
    </row>
    <row r="181" customFormat="1" ht="73.5" spans="1:8">
      <c r="A181" s="40" t="s">
        <v>740</v>
      </c>
      <c r="B181" s="62" t="s">
        <v>741</v>
      </c>
      <c r="C181" s="23" t="s">
        <v>647</v>
      </c>
      <c r="D181" s="23">
        <v>126</v>
      </c>
      <c r="E181" s="23">
        <v>78.77</v>
      </c>
      <c r="F181" s="26">
        <f t="shared" si="20"/>
        <v>9925</v>
      </c>
      <c r="G181" s="23"/>
      <c r="H181" s="30" t="s">
        <v>391</v>
      </c>
    </row>
    <row r="182" customFormat="1" ht="13.5" spans="1:8">
      <c r="A182" s="40">
        <v>617</v>
      </c>
      <c r="B182" s="62" t="s">
        <v>742</v>
      </c>
      <c r="C182" s="23"/>
      <c r="D182" s="23"/>
      <c r="E182" s="23"/>
      <c r="F182" s="26"/>
      <c r="G182" s="23"/>
      <c r="H182" s="30"/>
    </row>
    <row r="183" customFormat="1" ht="73.5" spans="1:8">
      <c r="A183" s="40" t="s">
        <v>743</v>
      </c>
      <c r="B183" s="62" t="s">
        <v>243</v>
      </c>
      <c r="C183" s="23" t="s">
        <v>647</v>
      </c>
      <c r="D183" s="23">
        <v>61</v>
      </c>
      <c r="E183" s="23">
        <v>2022.1</v>
      </c>
      <c r="F183" s="26">
        <f t="shared" si="20"/>
        <v>123348</v>
      </c>
      <c r="G183" s="23"/>
      <c r="H183" s="30" t="s">
        <v>245</v>
      </c>
    </row>
    <row r="184" customFormat="1" ht="73.5" spans="1:8">
      <c r="A184" s="40" t="s">
        <v>744</v>
      </c>
      <c r="B184" s="62" t="s">
        <v>745</v>
      </c>
      <c r="C184" s="23" t="s">
        <v>647</v>
      </c>
      <c r="D184" s="23">
        <v>80</v>
      </c>
      <c r="E184" s="23">
        <v>182.3</v>
      </c>
      <c r="F184" s="26">
        <f t="shared" si="20"/>
        <v>14584</v>
      </c>
      <c r="G184" s="23"/>
      <c r="H184" s="30" t="s">
        <v>245</v>
      </c>
    </row>
    <row r="185" customFormat="1" ht="73.5" spans="1:8">
      <c r="A185" s="40" t="s">
        <v>746</v>
      </c>
      <c r="B185" s="62" t="s">
        <v>712</v>
      </c>
      <c r="C185" s="23" t="s">
        <v>647</v>
      </c>
      <c r="D185" s="23">
        <v>1</v>
      </c>
      <c r="E185" s="23">
        <v>2610.8</v>
      </c>
      <c r="F185" s="26">
        <f t="shared" si="20"/>
        <v>2611</v>
      </c>
      <c r="G185" s="23"/>
      <c r="H185" s="30" t="s">
        <v>245</v>
      </c>
    </row>
    <row r="186" customFormat="1" ht="13.5" spans="1:8">
      <c r="A186" s="40">
        <v>618</v>
      </c>
      <c r="B186" s="62" t="s">
        <v>747</v>
      </c>
      <c r="C186" s="23"/>
      <c r="D186" s="23"/>
      <c r="E186" s="23"/>
      <c r="F186" s="49"/>
      <c r="G186" s="23"/>
      <c r="H186" s="50"/>
    </row>
    <row r="187" customFormat="1" ht="73.5" spans="1:8">
      <c r="A187" s="44" t="s">
        <v>731</v>
      </c>
      <c r="B187" s="55" t="s">
        <v>251</v>
      </c>
      <c r="C187" s="34" t="s">
        <v>507</v>
      </c>
      <c r="D187" s="23">
        <v>13090</v>
      </c>
      <c r="E187" s="23">
        <v>19.39</v>
      </c>
      <c r="F187" s="26">
        <f t="shared" ref="F187:F196" si="21">ROUND(D187*E187,0)</f>
        <v>253815</v>
      </c>
      <c r="G187" s="23"/>
      <c r="H187" s="30" t="s">
        <v>252</v>
      </c>
    </row>
    <row r="188" customFormat="1" ht="73.5" spans="1:8">
      <c r="A188" s="44" t="s">
        <v>733</v>
      </c>
      <c r="B188" s="55" t="s">
        <v>254</v>
      </c>
      <c r="C188" s="34" t="s">
        <v>507</v>
      </c>
      <c r="D188" s="23">
        <v>81022</v>
      </c>
      <c r="E188" s="23">
        <v>16</v>
      </c>
      <c r="F188" s="26">
        <f t="shared" si="21"/>
        <v>1296352</v>
      </c>
      <c r="G188" s="23"/>
      <c r="H188" s="30" t="s">
        <v>252</v>
      </c>
    </row>
    <row r="189" customFormat="1" ht="73.5" spans="1:8">
      <c r="A189" s="44" t="s">
        <v>735</v>
      </c>
      <c r="B189" s="55" t="s">
        <v>256</v>
      </c>
      <c r="C189" s="34" t="s">
        <v>507</v>
      </c>
      <c r="D189" s="23">
        <v>404</v>
      </c>
      <c r="E189" s="23">
        <v>19.39</v>
      </c>
      <c r="F189" s="26">
        <f t="shared" si="21"/>
        <v>7834</v>
      </c>
      <c r="G189" s="23"/>
      <c r="H189" s="30" t="s">
        <v>252</v>
      </c>
    </row>
    <row r="190" customFormat="1" ht="73.5" spans="1:8">
      <c r="A190" s="44" t="s">
        <v>737</v>
      </c>
      <c r="B190" s="55" t="s">
        <v>258</v>
      </c>
      <c r="C190" s="34" t="s">
        <v>507</v>
      </c>
      <c r="D190" s="23">
        <v>4126</v>
      </c>
      <c r="E190" s="23">
        <v>16</v>
      </c>
      <c r="F190" s="26">
        <f t="shared" si="21"/>
        <v>66016</v>
      </c>
      <c r="G190" s="23"/>
      <c r="H190" s="30" t="s">
        <v>252</v>
      </c>
    </row>
    <row r="191" customFormat="1" ht="73.5" spans="1:8">
      <c r="A191" s="44" t="s">
        <v>738</v>
      </c>
      <c r="B191" s="55" t="s">
        <v>260</v>
      </c>
      <c r="C191" s="34" t="s">
        <v>507</v>
      </c>
      <c r="D191" s="23">
        <v>13637</v>
      </c>
      <c r="E191" s="23">
        <v>24.39</v>
      </c>
      <c r="F191" s="26">
        <f t="shared" si="21"/>
        <v>332606</v>
      </c>
      <c r="G191" s="23"/>
      <c r="H191" s="30" t="s">
        <v>252</v>
      </c>
    </row>
    <row r="192" customFormat="1" ht="73.5" spans="1:8">
      <c r="A192" s="44" t="s">
        <v>748</v>
      </c>
      <c r="B192" s="55" t="s">
        <v>749</v>
      </c>
      <c r="C192" s="34" t="s">
        <v>507</v>
      </c>
      <c r="D192" s="23">
        <v>2494</v>
      </c>
      <c r="E192" s="23">
        <v>19.39</v>
      </c>
      <c r="F192" s="26">
        <f t="shared" si="21"/>
        <v>48359</v>
      </c>
      <c r="G192" s="23"/>
      <c r="H192" s="30" t="s">
        <v>252</v>
      </c>
    </row>
    <row r="193" customFormat="1" ht="73.5" spans="1:8">
      <c r="A193" s="44" t="s">
        <v>750</v>
      </c>
      <c r="B193" s="55" t="s">
        <v>751</v>
      </c>
      <c r="C193" s="34" t="s">
        <v>507</v>
      </c>
      <c r="D193" s="23">
        <v>64556</v>
      </c>
      <c r="E193" s="23">
        <v>16</v>
      </c>
      <c r="F193" s="26">
        <f t="shared" si="21"/>
        <v>1032896</v>
      </c>
      <c r="G193" s="23"/>
      <c r="H193" s="30" t="s">
        <v>252</v>
      </c>
    </row>
    <row r="194" customFormat="1" ht="73.5" spans="1:8">
      <c r="A194" s="44" t="s">
        <v>752</v>
      </c>
      <c r="B194" s="55" t="s">
        <v>753</v>
      </c>
      <c r="C194" s="34" t="s">
        <v>507</v>
      </c>
      <c r="D194" s="23">
        <v>1097</v>
      </c>
      <c r="E194" s="23">
        <v>16.35</v>
      </c>
      <c r="F194" s="26">
        <f t="shared" si="21"/>
        <v>17936</v>
      </c>
      <c r="G194" s="23"/>
      <c r="H194" s="30" t="s">
        <v>252</v>
      </c>
    </row>
    <row r="195" customFormat="1" ht="73.5" spans="1:8">
      <c r="A195" s="40">
        <v>619</v>
      </c>
      <c r="B195" s="59" t="s">
        <v>452</v>
      </c>
      <c r="C195" s="25" t="s">
        <v>554</v>
      </c>
      <c r="D195" s="23">
        <v>247425</v>
      </c>
      <c r="E195" s="23">
        <v>16.29</v>
      </c>
      <c r="F195" s="26">
        <f t="shared" si="21"/>
        <v>4030553</v>
      </c>
      <c r="G195" s="23"/>
      <c r="H195" s="30" t="s">
        <v>754</v>
      </c>
    </row>
    <row r="196" customFormat="1" ht="73.5" spans="1:8">
      <c r="A196" s="40">
        <v>620</v>
      </c>
      <c r="B196" s="59" t="s">
        <v>755</v>
      </c>
      <c r="C196" s="25" t="s">
        <v>647</v>
      </c>
      <c r="D196" s="23">
        <v>53155</v>
      </c>
      <c r="E196" s="23">
        <v>2.83</v>
      </c>
      <c r="F196" s="26">
        <f t="shared" ref="F196:F202" si="22">ROUND(D196*E196,0)</f>
        <v>150429</v>
      </c>
      <c r="G196" s="23"/>
      <c r="H196" s="30" t="s">
        <v>756</v>
      </c>
    </row>
    <row r="197" customFormat="1" ht="13.5" spans="1:8">
      <c r="A197" s="40">
        <v>621</v>
      </c>
      <c r="B197" s="59" t="s">
        <v>757</v>
      </c>
      <c r="C197" s="25"/>
      <c r="D197" s="23" t="s">
        <v>12</v>
      </c>
      <c r="E197" s="23"/>
      <c r="F197" s="26"/>
      <c r="G197" s="23"/>
      <c r="H197" s="30"/>
    </row>
    <row r="198" customFormat="1" ht="73.5" spans="1:8">
      <c r="A198" s="44" t="s">
        <v>758</v>
      </c>
      <c r="B198" s="59" t="s">
        <v>759</v>
      </c>
      <c r="C198" s="25" t="s">
        <v>507</v>
      </c>
      <c r="D198" s="23">
        <v>240</v>
      </c>
      <c r="E198" s="23">
        <v>161.03</v>
      </c>
      <c r="F198" s="26">
        <f t="shared" si="22"/>
        <v>38647</v>
      </c>
      <c r="G198" s="23"/>
      <c r="H198" s="30" t="s">
        <v>357</v>
      </c>
    </row>
    <row r="199" customFormat="1" ht="13.5" spans="1:8">
      <c r="A199" s="40">
        <v>622</v>
      </c>
      <c r="B199" s="59" t="s">
        <v>760</v>
      </c>
      <c r="C199" s="25" t="s">
        <v>507</v>
      </c>
      <c r="D199" s="23" t="s">
        <v>12</v>
      </c>
      <c r="E199" s="23"/>
      <c r="F199" s="26"/>
      <c r="G199" s="23"/>
      <c r="H199" s="30"/>
    </row>
    <row r="200" customFormat="1" ht="52.5" spans="1:8">
      <c r="A200" s="44" t="s">
        <v>761</v>
      </c>
      <c r="B200" s="59" t="s">
        <v>762</v>
      </c>
      <c r="C200" s="25" t="s">
        <v>507</v>
      </c>
      <c r="D200" s="23">
        <v>90</v>
      </c>
      <c r="E200" s="23">
        <v>213.01</v>
      </c>
      <c r="F200" s="26">
        <f t="shared" si="22"/>
        <v>19171</v>
      </c>
      <c r="G200" s="23"/>
      <c r="H200" s="30" t="s">
        <v>763</v>
      </c>
    </row>
    <row r="201" customFormat="1" ht="52.5" spans="1:8">
      <c r="A201" s="44" t="s">
        <v>764</v>
      </c>
      <c r="B201" s="59" t="s">
        <v>765</v>
      </c>
      <c r="C201" s="25" t="s">
        <v>647</v>
      </c>
      <c r="D201" s="23">
        <v>400</v>
      </c>
      <c r="E201" s="23">
        <v>67.84</v>
      </c>
      <c r="F201" s="26">
        <f t="shared" si="22"/>
        <v>27136</v>
      </c>
      <c r="G201" s="23"/>
      <c r="H201" s="30" t="s">
        <v>766</v>
      </c>
    </row>
    <row r="202" customFormat="1" ht="52.5" spans="1:8">
      <c r="A202" s="44" t="s">
        <v>767</v>
      </c>
      <c r="B202" s="59" t="s">
        <v>768</v>
      </c>
      <c r="C202" s="25" t="s">
        <v>498</v>
      </c>
      <c r="D202" s="23">
        <v>68</v>
      </c>
      <c r="E202" s="23">
        <v>146.77</v>
      </c>
      <c r="F202" s="26">
        <f t="shared" si="22"/>
        <v>9980</v>
      </c>
      <c r="G202" s="23"/>
      <c r="H202" s="30" t="s">
        <v>769</v>
      </c>
    </row>
    <row r="203" s="14" customFormat="1" ht="21" spans="1:8">
      <c r="A203" s="64" t="s">
        <v>12</v>
      </c>
      <c r="B203" s="52" t="s">
        <v>461</v>
      </c>
      <c r="C203" s="51" t="s">
        <v>462</v>
      </c>
      <c r="D203" s="23"/>
      <c r="E203" s="23"/>
      <c r="F203" s="26">
        <f>SUM(F5:F202)</f>
        <v>441101331</v>
      </c>
      <c r="G203" s="64"/>
      <c r="H203" s="65" t="s">
        <v>12</v>
      </c>
    </row>
    <row r="204" spans="1:8">
      <c r="A204" s="66"/>
      <c r="B204" s="52" t="s">
        <v>463</v>
      </c>
      <c r="C204" s="51" t="s">
        <v>462</v>
      </c>
      <c r="D204" s="23"/>
      <c r="E204" s="23"/>
      <c r="F204" s="26">
        <f>ROUND(F203*0.09,0)</f>
        <v>39699120</v>
      </c>
      <c r="G204" s="66"/>
      <c r="H204" s="67"/>
    </row>
    <row r="205" spans="1:8">
      <c r="A205" s="66"/>
      <c r="B205" s="22" t="s">
        <v>464</v>
      </c>
      <c r="C205" s="51" t="s">
        <v>462</v>
      </c>
      <c r="D205" s="53"/>
      <c r="E205" s="53"/>
      <c r="F205" s="26">
        <f>F203+F204</f>
        <v>480800451</v>
      </c>
      <c r="G205" s="66"/>
      <c r="H205" s="67"/>
    </row>
    <row r="209" spans="7:7">
      <c r="G209" s="26">
        <v>480800451</v>
      </c>
    </row>
  </sheetData>
  <mergeCells count="2">
    <mergeCell ref="A1:H1"/>
    <mergeCell ref="A2:H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autoPageBreaks="0"/>
  </sheetPr>
  <dimension ref="A1:H204"/>
  <sheetViews>
    <sheetView view="pageBreakPreview" zoomScale="145" zoomScaleNormal="115" topLeftCell="A73" workbookViewId="0">
      <selection activeCell="J77" sqref="J77"/>
    </sheetView>
  </sheetViews>
  <sheetFormatPr defaultColWidth="9" defaultRowHeight="14.25" outlineLevelCol="7"/>
  <cols>
    <col min="1" max="1" width="6.81666666666667" style="14" customWidth="1"/>
    <col min="2" max="2" width="15.5333333333333" style="14" customWidth="1"/>
    <col min="3" max="3" width="6.575" style="18" customWidth="1"/>
    <col min="4" max="4" width="7.49166666666667" style="14" customWidth="1"/>
    <col min="5" max="5" width="8.60833333333333" style="14" customWidth="1"/>
    <col min="6" max="6" width="8.45" style="19" customWidth="1"/>
    <col min="7" max="7" width="8.69166666666667" style="14" customWidth="1"/>
    <col min="8" max="8" width="30.6583333333333" style="14" customWidth="1"/>
    <col min="9" max="11" width="9" style="14"/>
    <col min="12" max="12" width="14" style="14"/>
    <col min="13" max="32" width="9" style="14"/>
    <col min="33" max="16384" width="13.0333333333333" style="14"/>
  </cols>
  <sheetData>
    <row r="1" s="14" customFormat="1" ht="20.25" spans="1:8">
      <c r="A1" s="20" t="s">
        <v>770</v>
      </c>
      <c r="B1" s="20"/>
      <c r="C1" s="20"/>
      <c r="D1" s="20"/>
      <c r="E1" s="20"/>
      <c r="F1" s="20"/>
      <c r="G1" s="20"/>
      <c r="H1" s="20"/>
    </row>
    <row r="2" s="15" customFormat="1" spans="1:8">
      <c r="A2" s="21" t="s">
        <v>771</v>
      </c>
      <c r="B2" s="21"/>
      <c r="C2" s="21"/>
      <c r="D2" s="21"/>
      <c r="E2" s="21"/>
      <c r="F2" s="21"/>
      <c r="G2" s="21"/>
      <c r="H2" s="21"/>
    </row>
    <row r="3" s="15" customFormat="1" ht="21" spans="1:8">
      <c r="A3" s="22" t="s">
        <v>467</v>
      </c>
      <c r="B3" s="22" t="s">
        <v>468</v>
      </c>
      <c r="C3" s="22" t="s">
        <v>469</v>
      </c>
      <c r="D3" s="22" t="s">
        <v>470</v>
      </c>
      <c r="E3" s="22" t="s">
        <v>6</v>
      </c>
      <c r="F3" s="22" t="s">
        <v>7</v>
      </c>
      <c r="G3" s="22" t="s">
        <v>8</v>
      </c>
      <c r="H3" s="22" t="s">
        <v>9</v>
      </c>
    </row>
    <row r="4" s="15" customFormat="1" spans="1:8">
      <c r="A4" s="23">
        <v>102</v>
      </c>
      <c r="B4" s="24" t="s">
        <v>11</v>
      </c>
      <c r="C4" s="25"/>
      <c r="D4" s="26"/>
      <c r="E4" s="26"/>
      <c r="F4" s="26"/>
      <c r="G4" s="26"/>
      <c r="H4" s="27"/>
    </row>
    <row r="5" s="15" customFormat="1" ht="31.5" spans="1:8">
      <c r="A5" s="28" t="s">
        <v>13</v>
      </c>
      <c r="B5" s="29" t="s">
        <v>471</v>
      </c>
      <c r="C5" s="28" t="s">
        <v>472</v>
      </c>
      <c r="D5" s="26">
        <v>1</v>
      </c>
      <c r="E5" s="26">
        <v>7733936</v>
      </c>
      <c r="F5" s="26">
        <f>ROUND(E5*D5,0)</f>
        <v>7733936</v>
      </c>
      <c r="G5" s="26" t="s">
        <v>16</v>
      </c>
      <c r="H5" s="30" t="s">
        <v>17</v>
      </c>
    </row>
    <row r="6" s="15" customFormat="1" ht="31.5" spans="1:8">
      <c r="A6" s="28" t="s">
        <v>18</v>
      </c>
      <c r="B6" s="29" t="s">
        <v>473</v>
      </c>
      <c r="C6" s="28" t="s">
        <v>474</v>
      </c>
      <c r="D6" s="26">
        <v>27</v>
      </c>
      <c r="E6" s="26">
        <v>7500</v>
      </c>
      <c r="F6" s="26">
        <f t="shared" ref="F6:F12" si="0">ROUND(E6*D6,0)</f>
        <v>202500</v>
      </c>
      <c r="G6" s="26" t="s">
        <v>16</v>
      </c>
      <c r="H6" s="30" t="s">
        <v>21</v>
      </c>
    </row>
    <row r="7" s="15" customFormat="1" ht="31.5" spans="1:8">
      <c r="A7" s="28" t="s">
        <v>22</v>
      </c>
      <c r="B7" s="29" t="s">
        <v>475</v>
      </c>
      <c r="C7" s="28" t="s">
        <v>474</v>
      </c>
      <c r="D7" s="26">
        <v>81</v>
      </c>
      <c r="E7" s="26">
        <v>7500</v>
      </c>
      <c r="F7" s="26">
        <f t="shared" si="0"/>
        <v>607500</v>
      </c>
      <c r="G7" s="26" t="s">
        <v>16</v>
      </c>
      <c r="H7" s="30" t="s">
        <v>24</v>
      </c>
    </row>
    <row r="8" s="15" customFormat="1" ht="31.5" spans="1:8">
      <c r="A8" s="28" t="s">
        <v>25</v>
      </c>
      <c r="B8" s="29" t="s">
        <v>26</v>
      </c>
      <c r="C8" s="28" t="s">
        <v>474</v>
      </c>
      <c r="D8" s="26">
        <v>81</v>
      </c>
      <c r="E8" s="26">
        <v>5940</v>
      </c>
      <c r="F8" s="26">
        <f t="shared" si="0"/>
        <v>481140</v>
      </c>
      <c r="G8" s="26" t="s">
        <v>16</v>
      </c>
      <c r="H8" s="30" t="s">
        <v>27</v>
      </c>
    </row>
    <row r="9" s="15" customFormat="1" ht="31.5" spans="1:8">
      <c r="A9" s="28" t="s">
        <v>28</v>
      </c>
      <c r="B9" s="29" t="s">
        <v>29</v>
      </c>
      <c r="C9" s="28" t="s">
        <v>478</v>
      </c>
      <c r="D9" s="26">
        <v>1000</v>
      </c>
      <c r="E9" s="26">
        <v>198</v>
      </c>
      <c r="F9" s="26">
        <f t="shared" si="0"/>
        <v>198000</v>
      </c>
      <c r="G9" s="26" t="s">
        <v>16</v>
      </c>
      <c r="H9" s="30" t="s">
        <v>31</v>
      </c>
    </row>
    <row r="10" s="15" customFormat="1" ht="31.5" spans="1:8">
      <c r="A10" s="28" t="s">
        <v>32</v>
      </c>
      <c r="B10" s="29" t="s">
        <v>33</v>
      </c>
      <c r="C10" s="28" t="s">
        <v>478</v>
      </c>
      <c r="D10" s="26">
        <v>100</v>
      </c>
      <c r="E10" s="26">
        <v>250</v>
      </c>
      <c r="F10" s="26">
        <f t="shared" si="0"/>
        <v>25000</v>
      </c>
      <c r="G10" s="26" t="s">
        <v>16</v>
      </c>
      <c r="H10" s="30" t="s">
        <v>34</v>
      </c>
    </row>
    <row r="11" s="15" customFormat="1" ht="42" spans="1:8">
      <c r="A11" s="28" t="s">
        <v>35</v>
      </c>
      <c r="B11" s="29" t="s">
        <v>36</v>
      </c>
      <c r="C11" s="28" t="s">
        <v>481</v>
      </c>
      <c r="D11" s="26">
        <v>12</v>
      </c>
      <c r="E11" s="26">
        <v>4163</v>
      </c>
      <c r="F11" s="26">
        <f t="shared" si="0"/>
        <v>49956</v>
      </c>
      <c r="G11" s="26" t="s">
        <v>16</v>
      </c>
      <c r="H11" s="30" t="s">
        <v>38</v>
      </c>
    </row>
    <row r="12" s="15" customFormat="1" ht="42" spans="1:8">
      <c r="A12" s="28" t="s">
        <v>39</v>
      </c>
      <c r="B12" s="29" t="s">
        <v>40</v>
      </c>
      <c r="C12" s="28" t="s">
        <v>481</v>
      </c>
      <c r="D12" s="26">
        <v>8</v>
      </c>
      <c r="E12" s="26">
        <v>10000</v>
      </c>
      <c r="F12" s="26">
        <f t="shared" si="0"/>
        <v>80000</v>
      </c>
      <c r="G12" s="26" t="s">
        <v>16</v>
      </c>
      <c r="H12" s="30" t="s">
        <v>41</v>
      </c>
    </row>
    <row r="13" s="16" customFormat="1" spans="1:8">
      <c r="A13" s="28">
        <v>103</v>
      </c>
      <c r="B13" s="29" t="s">
        <v>43</v>
      </c>
      <c r="C13" s="28" t="s">
        <v>12</v>
      </c>
      <c r="D13" s="26"/>
      <c r="E13" s="26"/>
      <c r="F13" s="26"/>
      <c r="G13" s="26"/>
      <c r="H13" s="31"/>
    </row>
    <row r="14" s="15" customFormat="1" ht="31.5" spans="1:8">
      <c r="A14" s="28" t="s">
        <v>44</v>
      </c>
      <c r="B14" s="29" t="s">
        <v>483</v>
      </c>
      <c r="C14" s="28" t="s">
        <v>46</v>
      </c>
      <c r="D14" s="26">
        <v>3156</v>
      </c>
      <c r="E14" s="32">
        <v>1010.05</v>
      </c>
      <c r="F14" s="26">
        <f t="shared" ref="F14:F16" si="1">ROUND(E14*D14,0)</f>
        <v>3187718</v>
      </c>
      <c r="G14" s="26"/>
      <c r="H14" s="30" t="s">
        <v>47</v>
      </c>
    </row>
    <row r="15" s="15" customFormat="1" ht="42" spans="1:8">
      <c r="A15" s="28" t="s">
        <v>48</v>
      </c>
      <c r="B15" s="29" t="s">
        <v>484</v>
      </c>
      <c r="C15" s="28" t="s">
        <v>46</v>
      </c>
      <c r="D15" s="26">
        <v>3156</v>
      </c>
      <c r="E15" s="32">
        <v>1400</v>
      </c>
      <c r="F15" s="26">
        <f t="shared" si="1"/>
        <v>4418400</v>
      </c>
      <c r="G15" s="26"/>
      <c r="H15" s="30" t="s">
        <v>50</v>
      </c>
    </row>
    <row r="16" s="15" customFormat="1" ht="42" spans="1:8">
      <c r="A16" s="28" t="s">
        <v>51</v>
      </c>
      <c r="B16" s="29" t="s">
        <v>772</v>
      </c>
      <c r="C16" s="28" t="s">
        <v>46</v>
      </c>
      <c r="D16" s="26">
        <v>3156</v>
      </c>
      <c r="E16" s="32">
        <v>1450</v>
      </c>
      <c r="F16" s="26">
        <f t="shared" si="1"/>
        <v>4576200</v>
      </c>
      <c r="G16" s="26"/>
      <c r="H16" s="30" t="s">
        <v>773</v>
      </c>
    </row>
    <row r="17" s="16" customFormat="1" spans="1:8">
      <c r="A17" s="28">
        <v>104</v>
      </c>
      <c r="B17" s="29" t="s">
        <v>485</v>
      </c>
      <c r="C17" s="28"/>
      <c r="D17" s="26"/>
      <c r="E17" s="26"/>
      <c r="F17" s="26"/>
      <c r="G17" s="26"/>
      <c r="H17" s="31"/>
    </row>
    <row r="18" s="15" customFormat="1" ht="21" spans="1:8">
      <c r="A18" s="28" t="s">
        <v>55</v>
      </c>
      <c r="B18" s="29" t="s">
        <v>486</v>
      </c>
      <c r="C18" s="28" t="s">
        <v>472</v>
      </c>
      <c r="D18" s="26">
        <v>1</v>
      </c>
      <c r="E18" s="26">
        <v>3000000</v>
      </c>
      <c r="F18" s="26">
        <f t="shared" ref="F18:F23" si="2">ROUND(E18*D18,0)</f>
        <v>3000000</v>
      </c>
      <c r="G18" s="26"/>
      <c r="H18" s="30" t="s">
        <v>56</v>
      </c>
    </row>
    <row r="19" s="15" customFormat="1" ht="31.5" spans="1:8">
      <c r="A19" s="28" t="s">
        <v>487</v>
      </c>
      <c r="B19" s="29" t="s">
        <v>488</v>
      </c>
      <c r="C19" s="28" t="s">
        <v>472</v>
      </c>
      <c r="D19" s="26">
        <v>1</v>
      </c>
      <c r="E19" s="26">
        <v>500000</v>
      </c>
      <c r="F19" s="26">
        <f t="shared" si="2"/>
        <v>500000</v>
      </c>
      <c r="G19" s="26"/>
      <c r="H19" s="30" t="s">
        <v>63</v>
      </c>
    </row>
    <row r="20" s="15" customFormat="1" spans="1:8">
      <c r="A20" s="28" t="s">
        <v>489</v>
      </c>
      <c r="B20" s="29" t="s">
        <v>490</v>
      </c>
      <c r="C20" s="28" t="s">
        <v>12</v>
      </c>
      <c r="D20" s="26" t="s">
        <v>12</v>
      </c>
      <c r="E20" s="26"/>
      <c r="F20" s="26"/>
      <c r="G20" s="26"/>
      <c r="H20" s="27"/>
    </row>
    <row r="21" s="15" customFormat="1" ht="42" spans="1:8">
      <c r="A21" s="28" t="s">
        <v>103</v>
      </c>
      <c r="B21" s="29" t="s">
        <v>491</v>
      </c>
      <c r="C21" s="28" t="s">
        <v>472</v>
      </c>
      <c r="D21" s="26">
        <v>1</v>
      </c>
      <c r="E21" s="26">
        <v>2000000</v>
      </c>
      <c r="F21" s="26">
        <f t="shared" si="2"/>
        <v>2000000</v>
      </c>
      <c r="G21" s="26"/>
      <c r="H21" s="30" t="s">
        <v>66</v>
      </c>
    </row>
    <row r="22" s="15" customFormat="1" ht="42" spans="1:8">
      <c r="A22" s="28" t="s">
        <v>492</v>
      </c>
      <c r="B22" s="29" t="s">
        <v>68</v>
      </c>
      <c r="C22" s="28" t="s">
        <v>472</v>
      </c>
      <c r="D22" s="26">
        <v>1</v>
      </c>
      <c r="E22" s="26">
        <v>300000</v>
      </c>
      <c r="F22" s="26">
        <f t="shared" si="2"/>
        <v>300000</v>
      </c>
      <c r="G22" s="26"/>
      <c r="H22" s="30" t="s">
        <v>69</v>
      </c>
    </row>
    <row r="23" s="15" customFormat="1" ht="42" spans="1:8">
      <c r="A23" s="28" t="s">
        <v>493</v>
      </c>
      <c r="B23" s="29" t="s">
        <v>494</v>
      </c>
      <c r="C23" s="28" t="s">
        <v>472</v>
      </c>
      <c r="D23" s="26">
        <v>1</v>
      </c>
      <c r="E23" s="26">
        <v>100000</v>
      </c>
      <c r="F23" s="26">
        <f t="shared" si="2"/>
        <v>100000</v>
      </c>
      <c r="G23" s="26"/>
      <c r="H23" s="30" t="s">
        <v>72</v>
      </c>
    </row>
    <row r="24" s="17" customFormat="1" ht="15" spans="1:8">
      <c r="A24" s="28">
        <v>201</v>
      </c>
      <c r="B24" s="33" t="s">
        <v>495</v>
      </c>
      <c r="C24" s="34"/>
      <c r="D24" s="35"/>
      <c r="E24" s="36"/>
      <c r="F24" s="37"/>
      <c r="G24" s="22"/>
      <c r="H24" s="38"/>
    </row>
    <row r="25" s="17" customFormat="1" ht="39" spans="1:8">
      <c r="A25" s="28" t="s">
        <v>496</v>
      </c>
      <c r="B25" s="33" t="s">
        <v>774</v>
      </c>
      <c r="C25" s="34" t="s">
        <v>498</v>
      </c>
      <c r="D25" s="26">
        <v>1099</v>
      </c>
      <c r="E25" s="26">
        <v>6.93</v>
      </c>
      <c r="F25" s="26">
        <f t="shared" ref="F25:F28" si="3">ROUND(E25*D25,0)</f>
        <v>7616</v>
      </c>
      <c r="G25" s="26"/>
      <c r="H25" s="39" t="s">
        <v>775</v>
      </c>
    </row>
    <row r="26" s="17" customFormat="1" ht="48.75" spans="1:8">
      <c r="A26" s="28" t="s">
        <v>500</v>
      </c>
      <c r="B26" s="33" t="s">
        <v>776</v>
      </c>
      <c r="C26" s="34" t="s">
        <v>498</v>
      </c>
      <c r="D26" s="26">
        <v>1602.7</v>
      </c>
      <c r="E26" s="26">
        <v>105.07</v>
      </c>
      <c r="F26" s="26">
        <f t="shared" si="3"/>
        <v>168396</v>
      </c>
      <c r="G26" s="26"/>
      <c r="H26" s="39" t="s">
        <v>80</v>
      </c>
    </row>
    <row r="27" s="17" customFormat="1" ht="15" spans="1:8">
      <c r="A27" s="28">
        <v>202</v>
      </c>
      <c r="B27" s="33" t="s">
        <v>777</v>
      </c>
      <c r="C27" s="34"/>
      <c r="D27" s="26"/>
      <c r="E27" s="26"/>
      <c r="F27" s="26"/>
      <c r="G27" s="26"/>
      <c r="H27" s="38"/>
    </row>
    <row r="28" s="17" customFormat="1" ht="39" spans="1:8">
      <c r="A28" s="28" t="s">
        <v>505</v>
      </c>
      <c r="B28" s="33" t="s">
        <v>778</v>
      </c>
      <c r="C28" s="34" t="s">
        <v>498</v>
      </c>
      <c r="D28" s="26">
        <v>12707</v>
      </c>
      <c r="E28" s="26">
        <v>15.6</v>
      </c>
      <c r="F28" s="26">
        <f t="shared" si="3"/>
        <v>198229</v>
      </c>
      <c r="G28" s="26"/>
      <c r="H28" s="39" t="s">
        <v>779</v>
      </c>
    </row>
    <row r="29" s="17" customFormat="1" ht="15" spans="1:8">
      <c r="A29" s="28">
        <v>203</v>
      </c>
      <c r="B29" s="33" t="s">
        <v>780</v>
      </c>
      <c r="C29" s="34"/>
      <c r="D29" s="26"/>
      <c r="E29" s="26"/>
      <c r="F29" s="26"/>
      <c r="G29" s="26"/>
      <c r="H29" s="38"/>
    </row>
    <row r="30" s="17" customFormat="1" ht="39" spans="1:8">
      <c r="A30" s="28" t="s">
        <v>781</v>
      </c>
      <c r="B30" s="33" t="s">
        <v>782</v>
      </c>
      <c r="C30" s="34" t="s">
        <v>498</v>
      </c>
      <c r="D30" s="26">
        <v>346</v>
      </c>
      <c r="E30" s="26">
        <v>5.4</v>
      </c>
      <c r="F30" s="26">
        <f t="shared" ref="F30:F34" si="4">ROUND(E30*D30,0)</f>
        <v>1868</v>
      </c>
      <c r="G30" s="26"/>
      <c r="H30" s="39" t="s">
        <v>783</v>
      </c>
    </row>
    <row r="31" s="17" customFormat="1" ht="39" spans="1:8">
      <c r="A31" s="28" t="s">
        <v>784</v>
      </c>
      <c r="B31" s="33" t="s">
        <v>785</v>
      </c>
      <c r="C31" s="34" t="s">
        <v>498</v>
      </c>
      <c r="D31" s="26">
        <v>880</v>
      </c>
      <c r="E31" s="26">
        <v>60.4</v>
      </c>
      <c r="F31" s="26">
        <f t="shared" si="4"/>
        <v>53152</v>
      </c>
      <c r="G31" s="26"/>
      <c r="H31" s="39" t="s">
        <v>783</v>
      </c>
    </row>
    <row r="32" s="17" customFormat="1" ht="15" spans="1:8">
      <c r="A32" s="28">
        <v>204</v>
      </c>
      <c r="B32" s="33" t="s">
        <v>504</v>
      </c>
      <c r="C32" s="34"/>
      <c r="D32" s="26"/>
      <c r="E32" s="26"/>
      <c r="F32" s="26"/>
      <c r="G32" s="26"/>
      <c r="H32" s="38"/>
    </row>
    <row r="33" s="17" customFormat="1" ht="63" spans="1:8">
      <c r="A33" s="28" t="s">
        <v>786</v>
      </c>
      <c r="B33" s="33" t="s">
        <v>787</v>
      </c>
      <c r="C33" s="34" t="s">
        <v>507</v>
      </c>
      <c r="D33" s="26">
        <v>425</v>
      </c>
      <c r="E33" s="26">
        <v>349</v>
      </c>
      <c r="F33" s="26">
        <f t="shared" si="4"/>
        <v>148325</v>
      </c>
      <c r="G33" s="26"/>
      <c r="H33" s="30" t="s">
        <v>788</v>
      </c>
    </row>
    <row r="34" s="17" customFormat="1" ht="63" spans="1:8">
      <c r="A34" s="28" t="s">
        <v>789</v>
      </c>
      <c r="B34" s="33" t="s">
        <v>790</v>
      </c>
      <c r="C34" s="34" t="s">
        <v>507</v>
      </c>
      <c r="D34" s="26">
        <v>109.2</v>
      </c>
      <c r="E34" s="26">
        <v>5.5</v>
      </c>
      <c r="F34" s="26">
        <f t="shared" si="4"/>
        <v>601</v>
      </c>
      <c r="G34" s="26"/>
      <c r="H34" s="30" t="s">
        <v>791</v>
      </c>
    </row>
    <row r="35" s="17" customFormat="1" ht="15" spans="1:8">
      <c r="A35" s="28">
        <v>205</v>
      </c>
      <c r="B35" s="33" t="s">
        <v>792</v>
      </c>
      <c r="C35" s="34"/>
      <c r="D35" s="26"/>
      <c r="E35" s="26"/>
      <c r="F35" s="26"/>
      <c r="G35" s="26"/>
      <c r="H35" s="38"/>
    </row>
    <row r="36" s="17" customFormat="1" ht="63" spans="1:8">
      <c r="A36" s="28" t="s">
        <v>793</v>
      </c>
      <c r="B36" s="33" t="s">
        <v>794</v>
      </c>
      <c r="C36" s="34" t="s">
        <v>498</v>
      </c>
      <c r="D36" s="26">
        <v>368.9</v>
      </c>
      <c r="E36" s="26">
        <v>648.6</v>
      </c>
      <c r="F36" s="26">
        <f t="shared" ref="F36:F40" si="5">ROUND(E36*D36,0)</f>
        <v>239269</v>
      </c>
      <c r="G36" s="26"/>
      <c r="H36" s="30" t="s">
        <v>89</v>
      </c>
    </row>
    <row r="37" s="17" customFormat="1" ht="15" spans="1:8">
      <c r="A37" s="28">
        <v>206</v>
      </c>
      <c r="B37" s="33" t="s">
        <v>795</v>
      </c>
      <c r="C37" s="34"/>
      <c r="D37" s="26"/>
      <c r="E37" s="26"/>
      <c r="F37" s="26"/>
      <c r="G37" s="26"/>
      <c r="H37" s="38"/>
    </row>
    <row r="38" s="17" customFormat="1" ht="63" spans="1:8">
      <c r="A38" s="28" t="s">
        <v>517</v>
      </c>
      <c r="B38" s="33" t="s">
        <v>796</v>
      </c>
      <c r="C38" s="34" t="s">
        <v>498</v>
      </c>
      <c r="D38" s="26">
        <v>95.8</v>
      </c>
      <c r="E38" s="26">
        <v>662.32</v>
      </c>
      <c r="F38" s="26">
        <f t="shared" si="5"/>
        <v>63450</v>
      </c>
      <c r="G38" s="26"/>
      <c r="H38" s="30" t="s">
        <v>89</v>
      </c>
    </row>
    <row r="39" s="17" customFormat="1" ht="52.5" spans="1:8">
      <c r="A39" s="28" t="s">
        <v>518</v>
      </c>
      <c r="B39" s="33" t="s">
        <v>797</v>
      </c>
      <c r="C39" s="34" t="s">
        <v>498</v>
      </c>
      <c r="D39" s="26">
        <v>107.3</v>
      </c>
      <c r="E39" s="26">
        <v>314.24</v>
      </c>
      <c r="F39" s="26">
        <f t="shared" si="5"/>
        <v>33718</v>
      </c>
      <c r="G39" s="26"/>
      <c r="H39" s="30" t="s">
        <v>798</v>
      </c>
    </row>
    <row r="40" s="17" customFormat="1" ht="63" spans="1:8">
      <c r="A40" s="28" t="s">
        <v>520</v>
      </c>
      <c r="B40" s="33" t="s">
        <v>799</v>
      </c>
      <c r="C40" s="34" t="s">
        <v>498</v>
      </c>
      <c r="D40" s="26">
        <v>29.1</v>
      </c>
      <c r="E40" s="26">
        <v>1218.21</v>
      </c>
      <c r="F40" s="26">
        <f t="shared" si="5"/>
        <v>35450</v>
      </c>
      <c r="G40" s="26"/>
      <c r="H40" s="30" t="s">
        <v>800</v>
      </c>
    </row>
    <row r="41" s="17" customFormat="1" ht="15" spans="1:8">
      <c r="A41" s="28">
        <v>207</v>
      </c>
      <c r="B41" s="33" t="s">
        <v>801</v>
      </c>
      <c r="C41" s="34"/>
      <c r="D41" s="26"/>
      <c r="E41" s="26"/>
      <c r="F41" s="26"/>
      <c r="G41" s="26"/>
      <c r="H41" s="38"/>
    </row>
    <row r="42" s="17" customFormat="1" ht="52.5" spans="1:8">
      <c r="A42" s="28" t="s">
        <v>536</v>
      </c>
      <c r="B42" s="33" t="s">
        <v>802</v>
      </c>
      <c r="C42" s="34" t="s">
        <v>554</v>
      </c>
      <c r="D42" s="26">
        <v>19.7</v>
      </c>
      <c r="E42" s="26">
        <v>4.5</v>
      </c>
      <c r="F42" s="26">
        <f t="shared" ref="F42:F52" si="6">ROUND(E42*D42,0)</f>
        <v>89</v>
      </c>
      <c r="G42" s="26"/>
      <c r="H42" s="30" t="s">
        <v>803</v>
      </c>
    </row>
    <row r="43" s="17" customFormat="1" ht="63" spans="1:8">
      <c r="A43" s="28" t="s">
        <v>542</v>
      </c>
      <c r="B43" s="33" t="s">
        <v>804</v>
      </c>
      <c r="C43" s="34" t="s">
        <v>498</v>
      </c>
      <c r="D43" s="26">
        <v>45.3</v>
      </c>
      <c r="E43" s="26">
        <v>765.23</v>
      </c>
      <c r="F43" s="26">
        <f t="shared" si="6"/>
        <v>34665</v>
      </c>
      <c r="G43" s="26"/>
      <c r="H43" s="30" t="s">
        <v>805</v>
      </c>
    </row>
    <row r="44" s="17" customFormat="1" ht="120" customHeight="1" spans="1:8">
      <c r="A44" s="28">
        <v>208</v>
      </c>
      <c r="B44" s="33" t="s">
        <v>806</v>
      </c>
      <c r="C44" s="34"/>
      <c r="D44" s="26"/>
      <c r="E44" s="26"/>
      <c r="F44" s="26"/>
      <c r="G44" s="26"/>
      <c r="H44" s="38"/>
    </row>
    <row r="45" s="17" customFormat="1" ht="111" customHeight="1" spans="1:8">
      <c r="A45" s="28" t="s">
        <v>553</v>
      </c>
      <c r="B45" s="33" t="s">
        <v>807</v>
      </c>
      <c r="C45" s="34" t="s">
        <v>554</v>
      </c>
      <c r="D45" s="26">
        <v>294.5</v>
      </c>
      <c r="E45" s="26">
        <v>18</v>
      </c>
      <c r="F45" s="26">
        <f t="shared" si="6"/>
        <v>5301</v>
      </c>
      <c r="G45" s="26"/>
      <c r="H45" s="30" t="s">
        <v>808</v>
      </c>
    </row>
    <row r="46" s="17" customFormat="1" ht="52.5" spans="1:8">
      <c r="A46" s="28" t="s">
        <v>555</v>
      </c>
      <c r="B46" s="33" t="s">
        <v>809</v>
      </c>
      <c r="C46" s="34" t="s">
        <v>810</v>
      </c>
      <c r="D46" s="26">
        <v>73</v>
      </c>
      <c r="E46" s="26">
        <v>20.9</v>
      </c>
      <c r="F46" s="26">
        <f t="shared" si="6"/>
        <v>1526</v>
      </c>
      <c r="G46" s="26"/>
      <c r="H46" s="30" t="s">
        <v>811</v>
      </c>
    </row>
    <row r="47" s="17" customFormat="1" ht="63" spans="1:8">
      <c r="A47" s="28" t="s">
        <v>812</v>
      </c>
      <c r="B47" s="33" t="s">
        <v>813</v>
      </c>
      <c r="C47" s="34" t="s">
        <v>498</v>
      </c>
      <c r="D47" s="26">
        <v>0.1</v>
      </c>
      <c r="E47" s="26">
        <v>71103.9</v>
      </c>
      <c r="F47" s="26">
        <f t="shared" si="6"/>
        <v>7110</v>
      </c>
      <c r="G47" s="26"/>
      <c r="H47" s="30" t="s">
        <v>805</v>
      </c>
    </row>
    <row r="48" s="17" customFormat="1" ht="63" spans="1:8">
      <c r="A48" s="28">
        <v>209</v>
      </c>
      <c r="B48" s="33" t="s">
        <v>814</v>
      </c>
      <c r="C48" s="34" t="s">
        <v>498</v>
      </c>
      <c r="D48" s="26">
        <v>5077.6</v>
      </c>
      <c r="E48" s="26">
        <v>468.1</v>
      </c>
      <c r="F48" s="26">
        <f t="shared" si="6"/>
        <v>2376825</v>
      </c>
      <c r="G48" s="26"/>
      <c r="H48" s="30" t="s">
        <v>815</v>
      </c>
    </row>
    <row r="49" s="17" customFormat="1" ht="93" customHeight="1" spans="1:8">
      <c r="A49" s="28">
        <v>210</v>
      </c>
      <c r="B49" s="33" t="s">
        <v>816</v>
      </c>
      <c r="C49" s="34" t="s">
        <v>498</v>
      </c>
      <c r="D49" s="26">
        <v>1198.7</v>
      </c>
      <c r="E49" s="26">
        <v>22.51</v>
      </c>
      <c r="F49" s="26">
        <f t="shared" si="6"/>
        <v>26983</v>
      </c>
      <c r="G49" s="26"/>
      <c r="H49" s="30" t="s">
        <v>817</v>
      </c>
    </row>
    <row r="50" s="14" customFormat="1" ht="39" spans="1:8">
      <c r="A50" s="40">
        <v>301</v>
      </c>
      <c r="B50" s="34" t="s">
        <v>559</v>
      </c>
      <c r="C50" s="34" t="s">
        <v>554</v>
      </c>
      <c r="D50" s="35">
        <f>1262313.75+331364.5+697+746+245415+262442.4+35579.25</f>
        <v>2138557.9</v>
      </c>
      <c r="E50" s="34">
        <v>6.92</v>
      </c>
      <c r="F50" s="26">
        <f t="shared" si="6"/>
        <v>14798821</v>
      </c>
      <c r="G50" s="35"/>
      <c r="H50" s="39" t="s">
        <v>165</v>
      </c>
    </row>
    <row r="51" s="14" customFormat="1" ht="48.75" spans="1:8">
      <c r="A51" s="40">
        <v>302</v>
      </c>
      <c r="B51" s="34" t="s">
        <v>171</v>
      </c>
      <c r="C51" s="34" t="s">
        <v>498</v>
      </c>
      <c r="D51" s="35">
        <v>980.91</v>
      </c>
      <c r="E51" s="34">
        <v>406.56</v>
      </c>
      <c r="F51" s="26">
        <f t="shared" si="6"/>
        <v>398799</v>
      </c>
      <c r="G51" s="34"/>
      <c r="H51" s="41" t="s">
        <v>172</v>
      </c>
    </row>
    <row r="52" s="14" customFormat="1" ht="39" spans="1:8">
      <c r="A52" s="40">
        <v>303</v>
      </c>
      <c r="B52" s="34" t="s">
        <v>206</v>
      </c>
      <c r="C52" s="34" t="s">
        <v>554</v>
      </c>
      <c r="D52" s="34">
        <v>297817.5</v>
      </c>
      <c r="E52" s="34">
        <v>5.61</v>
      </c>
      <c r="F52" s="26">
        <f t="shared" si="6"/>
        <v>1670756</v>
      </c>
      <c r="G52" s="34"/>
      <c r="H52" s="39" t="s">
        <v>818</v>
      </c>
    </row>
    <row r="53" s="14" customFormat="1" ht="91" customHeight="1" spans="1:8">
      <c r="A53" s="40">
        <v>304</v>
      </c>
      <c r="B53" s="34" t="s">
        <v>191</v>
      </c>
      <c r="C53" s="34"/>
      <c r="D53" s="34"/>
      <c r="E53" s="34"/>
      <c r="F53" s="34"/>
      <c r="G53" s="42"/>
      <c r="H53" s="43"/>
    </row>
    <row r="54" s="14" customFormat="1" ht="39" spans="1:8">
      <c r="A54" s="44" t="s">
        <v>567</v>
      </c>
      <c r="B54" s="34" t="s">
        <v>191</v>
      </c>
      <c r="C54" s="34" t="s">
        <v>498</v>
      </c>
      <c r="D54" s="34">
        <f>7892+326.23+8948.74+569.26</f>
        <v>17736.23</v>
      </c>
      <c r="E54" s="34">
        <v>428</v>
      </c>
      <c r="F54" s="26">
        <f t="shared" ref="F54:F56" si="7">ROUND(E54*D54,0)</f>
        <v>7591106</v>
      </c>
      <c r="G54" s="39"/>
      <c r="H54" s="39" t="s">
        <v>819</v>
      </c>
    </row>
    <row r="55" s="14" customFormat="1" ht="29.25" spans="1:8">
      <c r="A55" s="44" t="s">
        <v>820</v>
      </c>
      <c r="B55" s="34" t="s">
        <v>563</v>
      </c>
      <c r="C55" s="34" t="s">
        <v>498</v>
      </c>
      <c r="D55" s="35">
        <f>408.62</f>
        <v>408.62</v>
      </c>
      <c r="E55" s="34">
        <v>8575</v>
      </c>
      <c r="F55" s="26">
        <f t="shared" si="7"/>
        <v>3503917</v>
      </c>
      <c r="G55" s="42"/>
      <c r="H55" s="45" t="s">
        <v>195</v>
      </c>
    </row>
    <row r="56" s="14" customFormat="1" ht="29.25" spans="1:8">
      <c r="A56" s="44" t="s">
        <v>821</v>
      </c>
      <c r="B56" s="34" t="s">
        <v>565</v>
      </c>
      <c r="C56" s="34" t="s">
        <v>498</v>
      </c>
      <c r="D56" s="35">
        <v>2944.98</v>
      </c>
      <c r="E56" s="34">
        <v>8863</v>
      </c>
      <c r="F56" s="26">
        <f t="shared" si="7"/>
        <v>26101358</v>
      </c>
      <c r="G56" s="42"/>
      <c r="H56" s="45" t="s">
        <v>195</v>
      </c>
    </row>
    <row r="57" s="14" customFormat="1" spans="1:8">
      <c r="A57" s="40">
        <v>305</v>
      </c>
      <c r="B57" s="34" t="s">
        <v>566</v>
      </c>
      <c r="C57" s="34" t="s">
        <v>554</v>
      </c>
      <c r="D57" s="34"/>
      <c r="E57" s="34"/>
      <c r="F57" s="34"/>
      <c r="G57" s="42"/>
      <c r="H57" s="43"/>
    </row>
    <row r="58" s="14" customFormat="1" ht="39" spans="1:8">
      <c r="A58" s="44" t="s">
        <v>560</v>
      </c>
      <c r="B58" s="34" t="s">
        <v>164</v>
      </c>
      <c r="C58" s="34" t="s">
        <v>554</v>
      </c>
      <c r="D58" s="34">
        <v>486682.9</v>
      </c>
      <c r="E58" s="34">
        <v>5.88</v>
      </c>
      <c r="F58" s="26">
        <f t="shared" ref="F58:F61" si="8">ROUND(E58*D58,0)</f>
        <v>2861695</v>
      </c>
      <c r="G58" s="34"/>
      <c r="H58" s="39" t="s">
        <v>165</v>
      </c>
    </row>
    <row r="59" s="14" customFormat="1" spans="1:8">
      <c r="A59" s="40">
        <v>306</v>
      </c>
      <c r="B59" s="34" t="s">
        <v>568</v>
      </c>
      <c r="C59" s="34"/>
      <c r="D59" s="34"/>
      <c r="E59" s="34"/>
      <c r="F59" s="34"/>
      <c r="G59" s="42"/>
      <c r="H59" s="43"/>
    </row>
    <row r="60" s="14" customFormat="1" ht="39" spans="1:8">
      <c r="A60" s="44" t="s">
        <v>569</v>
      </c>
      <c r="B60" s="34" t="s">
        <v>203</v>
      </c>
      <c r="C60" s="34" t="s">
        <v>554</v>
      </c>
      <c r="D60" s="34">
        <f>1101654.9+6817.75+739.5+806.75</f>
        <v>1110018.9</v>
      </c>
      <c r="E60" s="34">
        <v>6.71</v>
      </c>
      <c r="F60" s="26">
        <f t="shared" si="8"/>
        <v>7448227</v>
      </c>
      <c r="G60" s="46"/>
      <c r="H60" s="39" t="s">
        <v>204</v>
      </c>
    </row>
    <row r="61" s="14" customFormat="1" ht="39" spans="1:8">
      <c r="A61" s="44" t="s">
        <v>570</v>
      </c>
      <c r="B61" s="34" t="s">
        <v>571</v>
      </c>
      <c r="C61" s="34" t="s">
        <v>554</v>
      </c>
      <c r="D61" s="35">
        <v>51077.05</v>
      </c>
      <c r="E61" s="47">
        <v>3.43</v>
      </c>
      <c r="F61" s="26">
        <f t="shared" si="8"/>
        <v>175194</v>
      </c>
      <c r="G61" s="42"/>
      <c r="H61" s="39" t="s">
        <v>210</v>
      </c>
    </row>
    <row r="62" s="14" customFormat="1" spans="1:8">
      <c r="A62" s="40">
        <v>307</v>
      </c>
      <c r="B62" s="34" t="s">
        <v>574</v>
      </c>
      <c r="C62" s="34"/>
      <c r="D62" s="34"/>
      <c r="E62" s="34"/>
      <c r="F62" s="34"/>
      <c r="G62" s="42"/>
      <c r="H62" s="43"/>
    </row>
    <row r="63" s="14" customFormat="1" ht="42" spans="1:8">
      <c r="A63" s="44" t="s">
        <v>822</v>
      </c>
      <c r="B63" s="34" t="s">
        <v>214</v>
      </c>
      <c r="C63" s="34" t="s">
        <v>576</v>
      </c>
      <c r="D63" s="34">
        <v>12624.94</v>
      </c>
      <c r="E63" s="34">
        <v>19.57</v>
      </c>
      <c r="F63" s="26">
        <f t="shared" ref="F63:F69" si="9">ROUND(E63*D63,0)</f>
        <v>247070</v>
      </c>
      <c r="G63" s="42"/>
      <c r="H63" s="30" t="s">
        <v>215</v>
      </c>
    </row>
    <row r="64" s="14" customFormat="1" ht="29.25" spans="1:8">
      <c r="A64" s="44" t="s">
        <v>823</v>
      </c>
      <c r="B64" s="34" t="s">
        <v>578</v>
      </c>
      <c r="C64" s="34" t="s">
        <v>507</v>
      </c>
      <c r="D64" s="34">
        <f>16649.25+14733.8</f>
        <v>31383.05</v>
      </c>
      <c r="E64" s="34">
        <v>13.52</v>
      </c>
      <c r="F64" s="26">
        <f t="shared" si="9"/>
        <v>424299</v>
      </c>
      <c r="G64" s="42"/>
      <c r="H64" s="39" t="s">
        <v>824</v>
      </c>
    </row>
    <row r="65" s="14" customFormat="1" ht="42" spans="1:8">
      <c r="A65" s="44" t="s">
        <v>825</v>
      </c>
      <c r="B65" s="34" t="s">
        <v>580</v>
      </c>
      <c r="C65" s="34" t="s">
        <v>507</v>
      </c>
      <c r="D65" s="34">
        <v>14350.3</v>
      </c>
      <c r="E65" s="34">
        <v>12.16</v>
      </c>
      <c r="F65" s="26">
        <f t="shared" si="9"/>
        <v>174500</v>
      </c>
      <c r="G65" s="42"/>
      <c r="H65" s="30" t="s">
        <v>824</v>
      </c>
    </row>
    <row r="66" s="14" customFormat="1" ht="42" spans="1:8">
      <c r="A66" s="44" t="s">
        <v>826</v>
      </c>
      <c r="B66" s="34" t="s">
        <v>222</v>
      </c>
      <c r="C66" s="34" t="s">
        <v>554</v>
      </c>
      <c r="D66" s="35">
        <v>14151.56</v>
      </c>
      <c r="E66" s="34">
        <v>56.4</v>
      </c>
      <c r="F66" s="26">
        <f t="shared" si="9"/>
        <v>798148</v>
      </c>
      <c r="G66" s="46"/>
      <c r="H66" s="30" t="s">
        <v>223</v>
      </c>
    </row>
    <row r="67" s="14" customFormat="1" ht="52.5" spans="1:8">
      <c r="A67" s="44" t="s">
        <v>827</v>
      </c>
      <c r="B67" s="25" t="s">
        <v>583</v>
      </c>
      <c r="C67" s="34" t="s">
        <v>498</v>
      </c>
      <c r="D67" s="35">
        <v>33</v>
      </c>
      <c r="E67" s="34">
        <v>200</v>
      </c>
      <c r="F67" s="26">
        <f t="shared" si="9"/>
        <v>6600</v>
      </c>
      <c r="G67" s="46"/>
      <c r="H67" s="30" t="s">
        <v>584</v>
      </c>
    </row>
    <row r="68" s="14" customFormat="1" ht="42" spans="1:8">
      <c r="A68" s="44" t="s">
        <v>828</v>
      </c>
      <c r="B68" s="25" t="s">
        <v>586</v>
      </c>
      <c r="C68" s="34" t="s">
        <v>498</v>
      </c>
      <c r="D68" s="35">
        <v>3140</v>
      </c>
      <c r="E68" s="34">
        <v>76.8</v>
      </c>
      <c r="F68" s="26">
        <f t="shared" si="9"/>
        <v>241152</v>
      </c>
      <c r="G68" s="46"/>
      <c r="H68" s="30" t="s">
        <v>587</v>
      </c>
    </row>
    <row r="69" s="14" customFormat="1" ht="39" spans="1:8">
      <c r="A69" s="40">
        <v>308</v>
      </c>
      <c r="B69" s="34" t="s">
        <v>157</v>
      </c>
      <c r="C69" s="34" t="s">
        <v>554</v>
      </c>
      <c r="D69" s="35">
        <f>245415+763</f>
        <v>246178</v>
      </c>
      <c r="E69" s="36">
        <v>3.19</v>
      </c>
      <c r="F69" s="26">
        <f t="shared" si="9"/>
        <v>785308</v>
      </c>
      <c r="G69" s="46"/>
      <c r="H69" s="39" t="s">
        <v>158</v>
      </c>
    </row>
    <row r="70" s="14" customFormat="1" spans="1:8">
      <c r="A70" s="40">
        <v>309</v>
      </c>
      <c r="B70" s="34" t="s">
        <v>186</v>
      </c>
      <c r="C70" s="34"/>
      <c r="D70" s="37"/>
      <c r="E70" s="47"/>
      <c r="F70" s="34"/>
      <c r="G70" s="46"/>
      <c r="H70" s="43"/>
    </row>
    <row r="71" s="14" customFormat="1" ht="39" spans="1:8">
      <c r="A71" s="44" t="s">
        <v>829</v>
      </c>
      <c r="B71" s="34" t="s">
        <v>186</v>
      </c>
      <c r="C71" s="34" t="s">
        <v>830</v>
      </c>
      <c r="D71" s="34">
        <v>10455</v>
      </c>
      <c r="E71" s="34">
        <v>150</v>
      </c>
      <c r="F71" s="26">
        <f t="shared" ref="F71:F78" si="10">ROUND(E71*D71,0)</f>
        <v>1568250</v>
      </c>
      <c r="G71" s="42"/>
      <c r="H71" s="39" t="s">
        <v>831</v>
      </c>
    </row>
    <row r="72" s="14" customFormat="1" spans="1:8">
      <c r="A72" s="40">
        <v>310</v>
      </c>
      <c r="B72" s="34" t="s">
        <v>832</v>
      </c>
      <c r="C72" s="34"/>
      <c r="D72" s="37"/>
      <c r="E72" s="47"/>
      <c r="F72" s="34"/>
      <c r="G72" s="42"/>
      <c r="H72" s="43"/>
    </row>
    <row r="73" s="14" customFormat="1" ht="39" spans="1:8">
      <c r="A73" s="44" t="s">
        <v>588</v>
      </c>
      <c r="B73" s="34" t="s">
        <v>833</v>
      </c>
      <c r="C73" s="34" t="s">
        <v>507</v>
      </c>
      <c r="D73" s="35">
        <v>112</v>
      </c>
      <c r="E73" s="34">
        <v>1010.3</v>
      </c>
      <c r="F73" s="26">
        <f t="shared" si="10"/>
        <v>113154</v>
      </c>
      <c r="G73" s="42"/>
      <c r="H73" s="39" t="s">
        <v>834</v>
      </c>
    </row>
    <row r="74" s="14" customFormat="1" ht="29.25" spans="1:8">
      <c r="A74" s="44" t="s">
        <v>835</v>
      </c>
      <c r="B74" s="34" t="s">
        <v>836</v>
      </c>
      <c r="C74" s="34" t="s">
        <v>498</v>
      </c>
      <c r="D74" s="35">
        <v>0.42</v>
      </c>
      <c r="E74" s="34">
        <v>9640</v>
      </c>
      <c r="F74" s="26">
        <f t="shared" si="10"/>
        <v>4049</v>
      </c>
      <c r="G74" s="42"/>
      <c r="H74" s="39" t="s">
        <v>837</v>
      </c>
    </row>
    <row r="75" s="14" customFormat="1" ht="42" spans="1:8">
      <c r="A75" s="40">
        <v>311</v>
      </c>
      <c r="B75" s="34" t="s">
        <v>225</v>
      </c>
      <c r="C75" s="34" t="s">
        <v>226</v>
      </c>
      <c r="D75" s="35">
        <v>312477.41</v>
      </c>
      <c r="E75" s="34">
        <v>65.7</v>
      </c>
      <c r="F75" s="26">
        <f t="shared" si="10"/>
        <v>20529766</v>
      </c>
      <c r="G75" s="46"/>
      <c r="H75" s="30" t="s">
        <v>227</v>
      </c>
    </row>
    <row r="76" s="14" customFormat="1" ht="63" spans="1:8">
      <c r="A76" s="40">
        <v>312</v>
      </c>
      <c r="B76" s="34" t="s">
        <v>229</v>
      </c>
      <c r="C76" s="34" t="s">
        <v>230</v>
      </c>
      <c r="D76" s="35">
        <v>12499096.48</v>
      </c>
      <c r="E76" s="34">
        <v>1.45</v>
      </c>
      <c r="F76" s="26">
        <f t="shared" si="10"/>
        <v>18123690</v>
      </c>
      <c r="G76" s="42"/>
      <c r="H76" s="30" t="s">
        <v>838</v>
      </c>
    </row>
    <row r="77" s="14" customFormat="1" ht="63" spans="1:8">
      <c r="A77" s="40">
        <v>313</v>
      </c>
      <c r="B77" s="34" t="s">
        <v>233</v>
      </c>
      <c r="C77" s="34" t="s">
        <v>230</v>
      </c>
      <c r="D77" s="35">
        <v>5510373.62</v>
      </c>
      <c r="E77" s="34">
        <v>1.3</v>
      </c>
      <c r="F77" s="26">
        <f t="shared" si="10"/>
        <v>7163486</v>
      </c>
      <c r="G77" s="42"/>
      <c r="H77" s="30" t="s">
        <v>839</v>
      </c>
    </row>
    <row r="78" s="14" customFormat="1" ht="31.5" spans="1:8">
      <c r="A78" s="40">
        <v>314</v>
      </c>
      <c r="B78" s="34" t="s">
        <v>236</v>
      </c>
      <c r="C78" s="34" t="s">
        <v>46</v>
      </c>
      <c r="D78" s="35">
        <v>100</v>
      </c>
      <c r="E78" s="34">
        <v>1585.52</v>
      </c>
      <c r="F78" s="26">
        <f t="shared" si="10"/>
        <v>158552</v>
      </c>
      <c r="G78" s="42"/>
      <c r="H78" s="30" t="s">
        <v>237</v>
      </c>
    </row>
    <row r="79" s="14" customFormat="1" spans="1:8">
      <c r="A79" s="40">
        <v>315</v>
      </c>
      <c r="B79" s="34" t="s">
        <v>178</v>
      </c>
      <c r="C79" s="34"/>
      <c r="D79" s="35"/>
      <c r="E79" s="36"/>
      <c r="F79" s="34"/>
      <c r="G79" s="46"/>
      <c r="H79" s="43"/>
    </row>
    <row r="80" s="14" customFormat="1" ht="52.5" spans="1:8">
      <c r="A80" s="44" t="s">
        <v>591</v>
      </c>
      <c r="B80" s="34" t="s">
        <v>180</v>
      </c>
      <c r="C80" s="34" t="s">
        <v>498</v>
      </c>
      <c r="D80" s="35">
        <f>2541+30</f>
        <v>2571</v>
      </c>
      <c r="E80" s="36">
        <v>750</v>
      </c>
      <c r="F80" s="26">
        <f t="shared" ref="F80:F84" si="11">ROUND(E80*D80,0)</f>
        <v>1928250</v>
      </c>
      <c r="G80" s="46"/>
      <c r="H80" s="30" t="s">
        <v>125</v>
      </c>
    </row>
    <row r="81" s="14" customFormat="1" spans="1:8">
      <c r="A81" s="40">
        <v>316</v>
      </c>
      <c r="B81" s="34" t="s">
        <v>592</v>
      </c>
      <c r="C81" s="34"/>
      <c r="D81" s="35"/>
      <c r="E81" s="36"/>
      <c r="F81" s="37"/>
      <c r="G81" s="42"/>
      <c r="H81" s="43"/>
    </row>
    <row r="82" s="14" customFormat="1" ht="42" spans="1:8">
      <c r="A82" s="44" t="s">
        <v>593</v>
      </c>
      <c r="B82" s="34" t="s">
        <v>840</v>
      </c>
      <c r="C82" s="34" t="s">
        <v>554</v>
      </c>
      <c r="D82" s="34">
        <v>382</v>
      </c>
      <c r="E82" s="34">
        <v>62.65</v>
      </c>
      <c r="F82" s="26">
        <f t="shared" si="11"/>
        <v>23932</v>
      </c>
      <c r="G82" s="34"/>
      <c r="H82" s="30" t="s">
        <v>595</v>
      </c>
    </row>
    <row r="83" s="14" customFormat="1" spans="1:8">
      <c r="A83" s="40">
        <v>317</v>
      </c>
      <c r="B83" s="25" t="s">
        <v>841</v>
      </c>
      <c r="C83" s="34"/>
      <c r="D83" s="34"/>
      <c r="E83" s="34"/>
      <c r="F83" s="34"/>
      <c r="G83" s="34"/>
      <c r="H83" s="43"/>
    </row>
    <row r="84" s="14" customFormat="1" ht="42" spans="1:8">
      <c r="A84" s="44" t="s">
        <v>597</v>
      </c>
      <c r="B84" s="25" t="s">
        <v>842</v>
      </c>
      <c r="C84" s="34" t="s">
        <v>554</v>
      </c>
      <c r="D84" s="34">
        <v>417</v>
      </c>
      <c r="E84" s="34">
        <v>98.25</v>
      </c>
      <c r="F84" s="26">
        <f t="shared" si="11"/>
        <v>40970</v>
      </c>
      <c r="G84" s="34"/>
      <c r="H84" s="30" t="s">
        <v>595</v>
      </c>
    </row>
    <row r="85" s="14" customFormat="1" spans="1:8">
      <c r="A85" s="40">
        <v>318</v>
      </c>
      <c r="B85" s="25" t="s">
        <v>596</v>
      </c>
      <c r="C85" s="34"/>
      <c r="D85" s="34"/>
      <c r="E85" s="34"/>
      <c r="F85" s="34"/>
      <c r="G85" s="34"/>
      <c r="H85" s="43"/>
    </row>
    <row r="86" s="14" customFormat="1" spans="1:8">
      <c r="A86" s="44" t="s">
        <v>843</v>
      </c>
      <c r="B86" s="25" t="s">
        <v>592</v>
      </c>
      <c r="C86" s="34"/>
      <c r="D86" s="34"/>
      <c r="E86" s="34"/>
      <c r="F86" s="34"/>
      <c r="G86" s="34"/>
      <c r="H86" s="43"/>
    </row>
    <row r="87" s="14" customFormat="1" ht="103" customHeight="1" spans="1:8">
      <c r="A87" s="48" t="s">
        <v>538</v>
      </c>
      <c r="B87" s="25" t="s">
        <v>598</v>
      </c>
      <c r="C87" s="34" t="s">
        <v>554</v>
      </c>
      <c r="D87" s="34">
        <v>7877</v>
      </c>
      <c r="E87" s="34">
        <v>30.42</v>
      </c>
      <c r="F87" s="26">
        <f t="shared" ref="F87:F93" si="12">ROUND(E87*D87,0)</f>
        <v>239618</v>
      </c>
      <c r="G87" s="34"/>
      <c r="H87" s="30" t="s">
        <v>599</v>
      </c>
    </row>
    <row r="88" s="14" customFormat="1" ht="100" customHeight="1" spans="1:8">
      <c r="A88" s="44" t="s">
        <v>844</v>
      </c>
      <c r="B88" s="25" t="s">
        <v>841</v>
      </c>
      <c r="C88" s="34"/>
      <c r="D88" s="34"/>
      <c r="E88" s="34"/>
      <c r="F88" s="34"/>
      <c r="G88" s="34"/>
      <c r="H88" s="43"/>
    </row>
    <row r="89" s="14" customFormat="1" ht="42" spans="1:8">
      <c r="A89" s="48" t="s">
        <v>538</v>
      </c>
      <c r="B89" s="25" t="s">
        <v>845</v>
      </c>
      <c r="C89" s="34" t="s">
        <v>554</v>
      </c>
      <c r="D89" s="34">
        <v>7739</v>
      </c>
      <c r="E89" s="34">
        <v>80.26</v>
      </c>
      <c r="F89" s="26">
        <f t="shared" si="12"/>
        <v>621132</v>
      </c>
      <c r="G89" s="34"/>
      <c r="H89" s="30" t="s">
        <v>846</v>
      </c>
    </row>
    <row r="90" s="14" customFormat="1" spans="1:8">
      <c r="A90" s="44" t="s">
        <v>847</v>
      </c>
      <c r="B90" s="25" t="s">
        <v>601</v>
      </c>
      <c r="C90" s="34"/>
      <c r="D90" s="34"/>
      <c r="E90" s="34"/>
      <c r="F90" s="34"/>
      <c r="G90" s="34"/>
      <c r="H90" s="43"/>
    </row>
    <row r="91" s="14" customFormat="1" ht="42" spans="1:8">
      <c r="A91" s="48" t="s">
        <v>538</v>
      </c>
      <c r="B91" s="25" t="s">
        <v>848</v>
      </c>
      <c r="C91" s="34" t="s">
        <v>554</v>
      </c>
      <c r="D91" s="34">
        <v>7601</v>
      </c>
      <c r="E91" s="34">
        <v>116</v>
      </c>
      <c r="F91" s="26">
        <f t="shared" si="12"/>
        <v>881716</v>
      </c>
      <c r="G91" s="34"/>
      <c r="H91" s="30" t="s">
        <v>846</v>
      </c>
    </row>
    <row r="92" s="14" customFormat="1" ht="111" customHeight="1" spans="1:8">
      <c r="A92" s="48" t="s">
        <v>540</v>
      </c>
      <c r="B92" s="25" t="s">
        <v>849</v>
      </c>
      <c r="C92" s="34" t="s">
        <v>226</v>
      </c>
      <c r="D92" s="34">
        <v>38.3384</v>
      </c>
      <c r="E92" s="34">
        <v>4400</v>
      </c>
      <c r="F92" s="26">
        <f t="shared" si="12"/>
        <v>168689</v>
      </c>
      <c r="G92" s="34"/>
      <c r="H92" s="30" t="s">
        <v>850</v>
      </c>
    </row>
    <row r="93" s="14" customFormat="1" ht="96" customHeight="1" spans="1:8">
      <c r="A93" s="48" t="s">
        <v>546</v>
      </c>
      <c r="B93" s="25" t="s">
        <v>851</v>
      </c>
      <c r="C93" s="34" t="s">
        <v>226</v>
      </c>
      <c r="D93" s="34">
        <v>0.5155</v>
      </c>
      <c r="E93" s="34">
        <v>9156.49</v>
      </c>
      <c r="F93" s="26">
        <f t="shared" si="12"/>
        <v>4720</v>
      </c>
      <c r="G93" s="34"/>
      <c r="H93" s="30" t="s">
        <v>850</v>
      </c>
    </row>
    <row r="94" s="14" customFormat="1" spans="1:8">
      <c r="A94" s="40">
        <v>319</v>
      </c>
      <c r="B94" s="25" t="s">
        <v>852</v>
      </c>
      <c r="C94" s="34" t="s">
        <v>554</v>
      </c>
      <c r="D94" s="34"/>
      <c r="E94" s="34"/>
      <c r="F94" s="34"/>
      <c r="G94" s="34"/>
      <c r="H94" s="43"/>
    </row>
    <row r="95" s="14" customFormat="1" ht="100" customHeight="1" spans="1:8">
      <c r="A95" s="44" t="s">
        <v>853</v>
      </c>
      <c r="B95" s="25" t="s">
        <v>854</v>
      </c>
      <c r="C95" s="34" t="s">
        <v>554</v>
      </c>
      <c r="D95" s="34">
        <v>255</v>
      </c>
      <c r="E95" s="34">
        <v>133.4</v>
      </c>
      <c r="F95" s="26">
        <f t="shared" ref="F95:F100" si="13">ROUND(E95*D95,0)</f>
        <v>34017</v>
      </c>
      <c r="G95" s="34"/>
      <c r="H95" s="30" t="s">
        <v>846</v>
      </c>
    </row>
    <row r="96" s="14" customFormat="1" ht="100" customHeight="1" spans="1:8">
      <c r="A96" s="44" t="s">
        <v>855</v>
      </c>
      <c r="B96" s="25" t="s">
        <v>856</v>
      </c>
      <c r="C96" s="34" t="s">
        <v>554</v>
      </c>
      <c r="D96" s="34">
        <v>257.5</v>
      </c>
      <c r="E96" s="34">
        <v>55.2</v>
      </c>
      <c r="F96" s="26">
        <f t="shared" si="13"/>
        <v>14214</v>
      </c>
      <c r="G96" s="34"/>
      <c r="H96" s="30" t="s">
        <v>595</v>
      </c>
    </row>
    <row r="97" customFormat="1" ht="100" customHeight="1" spans="1:8">
      <c r="A97" s="40">
        <v>601</v>
      </c>
      <c r="B97" s="23" t="s">
        <v>605</v>
      </c>
      <c r="C97" s="23"/>
      <c r="D97" s="23"/>
      <c r="E97" s="23"/>
      <c r="F97" s="49"/>
      <c r="G97" s="23"/>
      <c r="H97" s="50"/>
    </row>
    <row r="98" customFormat="1" ht="100" customHeight="1" spans="1:8">
      <c r="A98" s="44" t="s">
        <v>606</v>
      </c>
      <c r="B98" s="23" t="s">
        <v>607</v>
      </c>
      <c r="C98" s="23" t="s">
        <v>507</v>
      </c>
      <c r="D98" s="23">
        <v>6048</v>
      </c>
      <c r="E98" s="23">
        <v>945.52</v>
      </c>
      <c r="F98" s="26">
        <f t="shared" si="13"/>
        <v>5718505</v>
      </c>
      <c r="G98" s="23"/>
      <c r="H98" s="30" t="s">
        <v>857</v>
      </c>
    </row>
    <row r="99" customFormat="1" ht="100" customHeight="1" spans="1:8">
      <c r="A99" s="44" t="s">
        <v>608</v>
      </c>
      <c r="B99" s="23" t="s">
        <v>858</v>
      </c>
      <c r="C99" s="23" t="s">
        <v>507</v>
      </c>
      <c r="D99" s="23">
        <v>2020</v>
      </c>
      <c r="E99" s="23">
        <v>252.61</v>
      </c>
      <c r="F99" s="26">
        <f t="shared" si="13"/>
        <v>510272</v>
      </c>
      <c r="G99" s="23"/>
      <c r="H99" s="30" t="s">
        <v>859</v>
      </c>
    </row>
    <row r="100" customFormat="1" ht="100" customHeight="1" spans="1:8">
      <c r="A100" s="44" t="s">
        <v>860</v>
      </c>
      <c r="B100" s="23" t="s">
        <v>609</v>
      </c>
      <c r="C100" s="23" t="s">
        <v>507</v>
      </c>
      <c r="D100" s="23">
        <v>1</v>
      </c>
      <c r="E100" s="23">
        <v>648.55</v>
      </c>
      <c r="F100" s="26">
        <f t="shared" si="13"/>
        <v>649</v>
      </c>
      <c r="G100" s="23"/>
      <c r="H100" s="30" t="s">
        <v>857</v>
      </c>
    </row>
    <row r="101" customFormat="1" ht="13.5" spans="1:8">
      <c r="A101" s="40">
        <v>602</v>
      </c>
      <c r="B101" s="23" t="s">
        <v>611</v>
      </c>
      <c r="C101" s="23" t="s">
        <v>507</v>
      </c>
      <c r="D101" s="23"/>
      <c r="E101" s="23"/>
      <c r="F101" s="49"/>
      <c r="G101" s="23"/>
      <c r="H101" s="50"/>
    </row>
    <row r="102" customFormat="1" ht="96" customHeight="1" spans="1:8">
      <c r="A102" s="44" t="s">
        <v>612</v>
      </c>
      <c r="B102" s="23" t="s">
        <v>627</v>
      </c>
      <c r="C102" s="23" t="s">
        <v>507</v>
      </c>
      <c r="D102" s="23">
        <v>695</v>
      </c>
      <c r="E102" s="23">
        <v>117.3</v>
      </c>
      <c r="F102" s="26">
        <f t="shared" ref="F102:F120" si="14">ROUND(E102*D102,0)</f>
        <v>81524</v>
      </c>
      <c r="G102" s="23" t="s">
        <v>861</v>
      </c>
      <c r="H102" s="30" t="s">
        <v>862</v>
      </c>
    </row>
    <row r="103" customFormat="1" ht="92" customHeight="1" spans="1:8">
      <c r="A103" s="44" t="s">
        <v>613</v>
      </c>
      <c r="B103" s="23" t="s">
        <v>863</v>
      </c>
      <c r="C103" s="23" t="s">
        <v>507</v>
      </c>
      <c r="D103" s="23">
        <v>108180</v>
      </c>
      <c r="E103" s="23">
        <v>87.41</v>
      </c>
      <c r="F103" s="26">
        <f t="shared" si="14"/>
        <v>9456014</v>
      </c>
      <c r="G103" s="23" t="s">
        <v>282</v>
      </c>
      <c r="H103" s="30" t="s">
        <v>283</v>
      </c>
    </row>
    <row r="104" customFormat="1" ht="42" spans="1:8">
      <c r="A104" s="44" t="s">
        <v>615</v>
      </c>
      <c r="B104" s="23" t="s">
        <v>864</v>
      </c>
      <c r="C104" s="23" t="s">
        <v>507</v>
      </c>
      <c r="D104" s="23">
        <v>69707</v>
      </c>
      <c r="E104" s="23">
        <v>38.75</v>
      </c>
      <c r="F104" s="26">
        <f t="shared" si="14"/>
        <v>2701146</v>
      </c>
      <c r="G104" s="23" t="s">
        <v>865</v>
      </c>
      <c r="H104" s="30" t="s">
        <v>866</v>
      </c>
    </row>
    <row r="105" customFormat="1" ht="52.5" spans="1:8">
      <c r="A105" s="44" t="s">
        <v>616</v>
      </c>
      <c r="B105" s="23" t="s">
        <v>299</v>
      </c>
      <c r="C105" s="23" t="s">
        <v>507</v>
      </c>
      <c r="D105" s="23">
        <v>4905</v>
      </c>
      <c r="E105" s="23">
        <v>41.83</v>
      </c>
      <c r="F105" s="26">
        <f t="shared" si="14"/>
        <v>205176</v>
      </c>
      <c r="G105" s="23" t="s">
        <v>282</v>
      </c>
      <c r="H105" s="30" t="s">
        <v>283</v>
      </c>
    </row>
    <row r="106" customFormat="1" ht="52.5" spans="1:8">
      <c r="A106" s="44" t="s">
        <v>617</v>
      </c>
      <c r="B106" s="23" t="s">
        <v>867</v>
      </c>
      <c r="C106" s="23" t="s">
        <v>507</v>
      </c>
      <c r="D106" s="23">
        <v>690</v>
      </c>
      <c r="E106" s="23">
        <v>48.92</v>
      </c>
      <c r="F106" s="26">
        <f t="shared" si="14"/>
        <v>33755</v>
      </c>
      <c r="G106" s="23" t="s">
        <v>282</v>
      </c>
      <c r="H106" s="30" t="s">
        <v>341</v>
      </c>
    </row>
    <row r="107" customFormat="1" ht="52.5" spans="1:8">
      <c r="A107" s="44" t="s">
        <v>621</v>
      </c>
      <c r="B107" s="23" t="s">
        <v>868</v>
      </c>
      <c r="C107" s="23" t="s">
        <v>507</v>
      </c>
      <c r="D107" s="23">
        <v>811</v>
      </c>
      <c r="E107" s="23">
        <v>77.41</v>
      </c>
      <c r="F107" s="26">
        <f t="shared" si="14"/>
        <v>62780</v>
      </c>
      <c r="G107" s="23" t="s">
        <v>282</v>
      </c>
      <c r="H107" s="30" t="s">
        <v>283</v>
      </c>
    </row>
    <row r="108" customFormat="1" ht="63" spans="1:8">
      <c r="A108" s="44" t="s">
        <v>622</v>
      </c>
      <c r="B108" s="23" t="s">
        <v>869</v>
      </c>
      <c r="C108" s="23" t="s">
        <v>507</v>
      </c>
      <c r="D108" s="23">
        <v>32</v>
      </c>
      <c r="E108" s="23">
        <v>103</v>
      </c>
      <c r="F108" s="26">
        <f t="shared" si="14"/>
        <v>3296</v>
      </c>
      <c r="G108" s="23" t="s">
        <v>296</v>
      </c>
      <c r="H108" s="30" t="s">
        <v>297</v>
      </c>
    </row>
    <row r="109" customFormat="1" ht="52.5" spans="1:8">
      <c r="A109" s="44" t="s">
        <v>623</v>
      </c>
      <c r="B109" s="23" t="s">
        <v>749</v>
      </c>
      <c r="C109" s="23" t="s">
        <v>507</v>
      </c>
      <c r="D109" s="23">
        <v>13162</v>
      </c>
      <c r="E109" s="23">
        <v>66</v>
      </c>
      <c r="F109" s="26">
        <f t="shared" si="14"/>
        <v>868692</v>
      </c>
      <c r="G109" s="23" t="s">
        <v>282</v>
      </c>
      <c r="H109" s="30" t="s">
        <v>283</v>
      </c>
    </row>
    <row r="110" customFormat="1" ht="52.5" spans="1:8">
      <c r="A110" s="44" t="s">
        <v>624</v>
      </c>
      <c r="B110" s="23" t="s">
        <v>870</v>
      </c>
      <c r="C110" s="23" t="s">
        <v>507</v>
      </c>
      <c r="D110" s="23">
        <v>630</v>
      </c>
      <c r="E110" s="23">
        <v>56</v>
      </c>
      <c r="F110" s="26">
        <f t="shared" si="14"/>
        <v>35280</v>
      </c>
      <c r="G110" s="23" t="s">
        <v>282</v>
      </c>
      <c r="H110" s="30" t="s">
        <v>283</v>
      </c>
    </row>
    <row r="111" customFormat="1" ht="63" spans="1:8">
      <c r="A111" s="44" t="s">
        <v>626</v>
      </c>
      <c r="B111" s="23" t="s">
        <v>871</v>
      </c>
      <c r="C111" s="23" t="s">
        <v>507</v>
      </c>
      <c r="D111" s="23">
        <v>120</v>
      </c>
      <c r="E111" s="23">
        <v>139.27</v>
      </c>
      <c r="F111" s="26">
        <f t="shared" si="14"/>
        <v>16712</v>
      </c>
      <c r="G111" s="23" t="s">
        <v>296</v>
      </c>
      <c r="H111" s="30" t="s">
        <v>297</v>
      </c>
    </row>
    <row r="112" customFormat="1" ht="52.5" spans="1:8">
      <c r="A112" s="44" t="s">
        <v>628</v>
      </c>
      <c r="B112" s="23" t="s">
        <v>872</v>
      </c>
      <c r="C112" s="23" t="s">
        <v>507</v>
      </c>
      <c r="D112" s="23">
        <v>160</v>
      </c>
      <c r="E112" s="23">
        <v>56</v>
      </c>
      <c r="F112" s="26">
        <f t="shared" si="14"/>
        <v>8960</v>
      </c>
      <c r="G112" s="23" t="s">
        <v>282</v>
      </c>
      <c r="H112" s="30" t="s">
        <v>283</v>
      </c>
    </row>
    <row r="113" customFormat="1" ht="52.5" spans="1:8">
      <c r="A113" s="44" t="s">
        <v>629</v>
      </c>
      <c r="B113" s="23" t="s">
        <v>311</v>
      </c>
      <c r="C113" s="23" t="s">
        <v>507</v>
      </c>
      <c r="D113" s="23">
        <v>4878</v>
      </c>
      <c r="E113" s="23">
        <v>56</v>
      </c>
      <c r="F113" s="26">
        <f t="shared" si="14"/>
        <v>273168</v>
      </c>
      <c r="G113" s="23" t="s">
        <v>282</v>
      </c>
      <c r="H113" s="30" t="s">
        <v>283</v>
      </c>
    </row>
    <row r="114" customFormat="1" ht="52.5" spans="1:8">
      <c r="A114" s="44" t="s">
        <v>630</v>
      </c>
      <c r="B114" s="23" t="s">
        <v>873</v>
      </c>
      <c r="C114" s="23" t="s">
        <v>507</v>
      </c>
      <c r="D114" s="23">
        <v>40</v>
      </c>
      <c r="E114" s="23">
        <v>118.5</v>
      </c>
      <c r="F114" s="26">
        <f t="shared" si="14"/>
        <v>4740</v>
      </c>
      <c r="G114" s="23" t="s">
        <v>861</v>
      </c>
      <c r="H114" s="30" t="s">
        <v>620</v>
      </c>
    </row>
    <row r="115" customFormat="1" ht="21" spans="1:8">
      <c r="A115" s="44" t="s">
        <v>631</v>
      </c>
      <c r="B115" s="23" t="s">
        <v>874</v>
      </c>
      <c r="C115" s="23" t="s">
        <v>507</v>
      </c>
      <c r="D115" s="23">
        <v>671</v>
      </c>
      <c r="E115" s="23">
        <v>38.71</v>
      </c>
      <c r="F115" s="26">
        <f t="shared" si="14"/>
        <v>25974</v>
      </c>
      <c r="G115" s="23"/>
      <c r="H115" s="50"/>
    </row>
    <row r="116" customFormat="1" ht="52.5" spans="1:8">
      <c r="A116" s="40">
        <v>603</v>
      </c>
      <c r="B116" s="23" t="s">
        <v>875</v>
      </c>
      <c r="C116" s="23" t="s">
        <v>642</v>
      </c>
      <c r="D116" s="23">
        <v>10</v>
      </c>
      <c r="E116" s="23">
        <v>14000</v>
      </c>
      <c r="F116" s="26">
        <f t="shared" si="14"/>
        <v>140000</v>
      </c>
      <c r="G116" s="23"/>
      <c r="H116" s="30" t="s">
        <v>876</v>
      </c>
    </row>
    <row r="117" customFormat="1" ht="52.5" spans="1:8">
      <c r="A117" s="40">
        <v>604</v>
      </c>
      <c r="B117" s="23" t="s">
        <v>877</v>
      </c>
      <c r="C117" s="23" t="s">
        <v>647</v>
      </c>
      <c r="D117" s="23">
        <v>3</v>
      </c>
      <c r="E117" s="23">
        <v>10</v>
      </c>
      <c r="F117" s="26">
        <f t="shared" si="14"/>
        <v>30</v>
      </c>
      <c r="G117" s="23"/>
      <c r="H117" s="30" t="s">
        <v>648</v>
      </c>
    </row>
    <row r="118" customFormat="1" ht="52.5" spans="1:8">
      <c r="A118" s="40">
        <v>605</v>
      </c>
      <c r="B118" s="23" t="s">
        <v>878</v>
      </c>
      <c r="C118" s="23" t="s">
        <v>647</v>
      </c>
      <c r="D118" s="23">
        <v>7</v>
      </c>
      <c r="E118" s="23">
        <v>10</v>
      </c>
      <c r="F118" s="26">
        <f t="shared" si="14"/>
        <v>70</v>
      </c>
      <c r="G118" s="23"/>
      <c r="H118" s="30" t="s">
        <v>648</v>
      </c>
    </row>
    <row r="119" customFormat="1" ht="42" spans="1:8">
      <c r="A119" s="40">
        <v>606</v>
      </c>
      <c r="B119" s="23" t="s">
        <v>879</v>
      </c>
      <c r="C119" s="23" t="s">
        <v>507</v>
      </c>
      <c r="D119" s="23">
        <v>11001</v>
      </c>
      <c r="E119" s="23">
        <v>60</v>
      </c>
      <c r="F119" s="26">
        <f t="shared" si="14"/>
        <v>660060</v>
      </c>
      <c r="G119" s="23"/>
      <c r="H119" s="30" t="s">
        <v>880</v>
      </c>
    </row>
    <row r="120" customFormat="1" ht="52.5" spans="1:8">
      <c r="A120" s="40">
        <v>607</v>
      </c>
      <c r="B120" s="23" t="s">
        <v>335</v>
      </c>
      <c r="C120" s="23" t="s">
        <v>642</v>
      </c>
      <c r="D120" s="23">
        <v>529</v>
      </c>
      <c r="E120" s="23">
        <v>359.01</v>
      </c>
      <c r="F120" s="26">
        <f t="shared" si="14"/>
        <v>189916</v>
      </c>
      <c r="G120" s="23" t="s">
        <v>282</v>
      </c>
      <c r="H120" s="30" t="s">
        <v>336</v>
      </c>
    </row>
    <row r="121" customFormat="1" ht="13.5" spans="1:8">
      <c r="A121" s="40">
        <v>608</v>
      </c>
      <c r="B121" s="23" t="s">
        <v>348</v>
      </c>
      <c r="C121" s="23"/>
      <c r="D121" s="23"/>
      <c r="E121" s="23"/>
      <c r="F121" s="49"/>
      <c r="G121" s="23"/>
      <c r="H121" s="50"/>
    </row>
    <row r="122" customFormat="1" ht="52.5" spans="1:8">
      <c r="A122" s="44" t="s">
        <v>686</v>
      </c>
      <c r="B122" s="23" t="s">
        <v>345</v>
      </c>
      <c r="C122" s="23" t="s">
        <v>642</v>
      </c>
      <c r="D122" s="23">
        <v>69</v>
      </c>
      <c r="E122" s="23">
        <v>805.07</v>
      </c>
      <c r="F122" s="26">
        <f t="shared" ref="F122:F131" si="15">ROUND(E122*D122,0)</f>
        <v>55550</v>
      </c>
      <c r="G122" s="23"/>
      <c r="H122" s="30" t="s">
        <v>346</v>
      </c>
    </row>
    <row r="123" customFormat="1" ht="63" spans="1:8">
      <c r="A123" s="44" t="s">
        <v>688</v>
      </c>
      <c r="B123" s="23" t="s">
        <v>348</v>
      </c>
      <c r="C123" s="23" t="s">
        <v>654</v>
      </c>
      <c r="D123" s="23">
        <v>69</v>
      </c>
      <c r="E123" s="23">
        <v>7356</v>
      </c>
      <c r="F123" s="26">
        <f t="shared" si="15"/>
        <v>507564</v>
      </c>
      <c r="G123" s="23"/>
      <c r="H123" s="30" t="s">
        <v>350</v>
      </c>
    </row>
    <row r="124" customFormat="1" ht="52.5" spans="1:8">
      <c r="A124" s="40">
        <v>609</v>
      </c>
      <c r="B124" s="23" t="s">
        <v>340</v>
      </c>
      <c r="C124" s="23" t="s">
        <v>507</v>
      </c>
      <c r="D124" s="23">
        <v>1777</v>
      </c>
      <c r="E124" s="23">
        <v>482</v>
      </c>
      <c r="F124" s="26">
        <f t="shared" si="15"/>
        <v>856514</v>
      </c>
      <c r="G124" s="23" t="s">
        <v>282</v>
      </c>
      <c r="H124" s="30" t="s">
        <v>341</v>
      </c>
    </row>
    <row r="125" customFormat="1" ht="13.5" spans="1:8">
      <c r="A125" s="40">
        <v>610</v>
      </c>
      <c r="B125" s="23" t="s">
        <v>655</v>
      </c>
      <c r="C125" s="23"/>
      <c r="D125" s="23"/>
      <c r="E125" s="23"/>
      <c r="F125" s="26">
        <f t="shared" si="15"/>
        <v>0</v>
      </c>
      <c r="G125" s="23"/>
      <c r="H125" s="50"/>
    </row>
    <row r="126" customFormat="1" ht="63" spans="1:8">
      <c r="A126" s="44" t="s">
        <v>697</v>
      </c>
      <c r="B126" s="23" t="s">
        <v>881</v>
      </c>
      <c r="C126" s="23" t="s">
        <v>639</v>
      </c>
      <c r="D126" s="23">
        <v>4</v>
      </c>
      <c r="E126" s="23">
        <v>4620.33</v>
      </c>
      <c r="F126" s="26">
        <f t="shared" si="15"/>
        <v>18481</v>
      </c>
      <c r="G126" s="23"/>
      <c r="H126" s="30" t="s">
        <v>364</v>
      </c>
    </row>
    <row r="127" customFormat="1" ht="63" spans="1:8">
      <c r="A127" s="44" t="s">
        <v>698</v>
      </c>
      <c r="B127" s="23" t="s">
        <v>882</v>
      </c>
      <c r="C127" s="23" t="s">
        <v>639</v>
      </c>
      <c r="D127" s="23">
        <v>15</v>
      </c>
      <c r="E127" s="23">
        <v>1116.45</v>
      </c>
      <c r="F127" s="26">
        <f t="shared" si="15"/>
        <v>16747</v>
      </c>
      <c r="G127" s="23"/>
      <c r="H127" s="30" t="s">
        <v>364</v>
      </c>
    </row>
    <row r="128" customFormat="1" ht="63" spans="1:8">
      <c r="A128" s="44" t="s">
        <v>699</v>
      </c>
      <c r="B128" s="23" t="s">
        <v>670</v>
      </c>
      <c r="C128" s="23" t="s">
        <v>639</v>
      </c>
      <c r="D128" s="23">
        <v>1</v>
      </c>
      <c r="E128" s="23">
        <v>1357.57</v>
      </c>
      <c r="F128" s="26">
        <f t="shared" si="15"/>
        <v>1358</v>
      </c>
      <c r="G128" s="23"/>
      <c r="H128" s="30" t="s">
        <v>364</v>
      </c>
    </row>
    <row r="129" customFormat="1" ht="63" spans="1:8">
      <c r="A129" s="44" t="s">
        <v>701</v>
      </c>
      <c r="B129" s="23" t="s">
        <v>672</v>
      </c>
      <c r="C129" s="23" t="s">
        <v>639</v>
      </c>
      <c r="D129" s="23">
        <v>53</v>
      </c>
      <c r="E129" s="23">
        <v>3905.91</v>
      </c>
      <c r="F129" s="26">
        <f t="shared" si="15"/>
        <v>207013</v>
      </c>
      <c r="G129" s="23"/>
      <c r="H129" s="30" t="s">
        <v>364</v>
      </c>
    </row>
    <row r="130" customFormat="1" ht="63" spans="1:8">
      <c r="A130" s="44" t="s">
        <v>703</v>
      </c>
      <c r="B130" s="23" t="s">
        <v>674</v>
      </c>
      <c r="C130" s="23" t="s">
        <v>639</v>
      </c>
      <c r="D130" s="23">
        <v>1</v>
      </c>
      <c r="E130" s="23">
        <v>12793.04</v>
      </c>
      <c r="F130" s="26">
        <f t="shared" si="15"/>
        <v>12793</v>
      </c>
      <c r="G130" s="23"/>
      <c r="H130" s="30" t="s">
        <v>364</v>
      </c>
    </row>
    <row r="131" customFormat="1" ht="63" spans="1:8">
      <c r="A131" s="44" t="s">
        <v>705</v>
      </c>
      <c r="B131" s="23" t="s">
        <v>662</v>
      </c>
      <c r="C131" s="23" t="s">
        <v>639</v>
      </c>
      <c r="D131" s="23">
        <v>686</v>
      </c>
      <c r="E131" s="23">
        <v>980.95</v>
      </c>
      <c r="F131" s="26">
        <f t="shared" si="15"/>
        <v>672932</v>
      </c>
      <c r="G131" s="23"/>
      <c r="H131" s="30" t="s">
        <v>364</v>
      </c>
    </row>
    <row r="132" customFormat="1" ht="13.5" spans="1:8">
      <c r="A132" s="40">
        <v>611</v>
      </c>
      <c r="B132" s="23" t="s">
        <v>382</v>
      </c>
      <c r="C132" s="23"/>
      <c r="D132" s="23"/>
      <c r="E132" s="23"/>
      <c r="F132" s="49"/>
      <c r="G132" s="23"/>
      <c r="H132" s="50"/>
    </row>
    <row r="133" customFormat="1" ht="63" spans="1:8">
      <c r="A133" s="44" t="s">
        <v>883</v>
      </c>
      <c r="B133" s="23" t="s">
        <v>884</v>
      </c>
      <c r="C133" s="23" t="s">
        <v>639</v>
      </c>
      <c r="D133" s="23">
        <v>1</v>
      </c>
      <c r="E133" s="23">
        <v>44335.15</v>
      </c>
      <c r="F133" s="26">
        <f t="shared" ref="F133:F136" si="16">ROUND(E133*D133,0)</f>
        <v>44335</v>
      </c>
      <c r="G133" s="23"/>
      <c r="H133" s="30" t="s">
        <v>364</v>
      </c>
    </row>
    <row r="134" customFormat="1" ht="63" spans="1:8">
      <c r="A134" s="44" t="s">
        <v>885</v>
      </c>
      <c r="B134" s="23" t="s">
        <v>886</v>
      </c>
      <c r="C134" s="23" t="s">
        <v>639</v>
      </c>
      <c r="D134" s="23">
        <v>6</v>
      </c>
      <c r="E134" s="23">
        <v>39050.3</v>
      </c>
      <c r="F134" s="26">
        <f t="shared" si="16"/>
        <v>234302</v>
      </c>
      <c r="G134" s="23"/>
      <c r="H134" s="30" t="s">
        <v>364</v>
      </c>
    </row>
    <row r="135" customFormat="1" ht="13.5" spans="1:8">
      <c r="A135" s="40">
        <v>612</v>
      </c>
      <c r="B135" s="23" t="s">
        <v>685</v>
      </c>
      <c r="C135" s="23"/>
      <c r="D135" s="23"/>
      <c r="E135" s="23"/>
      <c r="F135" s="23"/>
      <c r="G135" s="23"/>
      <c r="H135" s="30"/>
    </row>
    <row r="136" customFormat="1" ht="63" spans="1:8">
      <c r="A136" s="44" t="s">
        <v>887</v>
      </c>
      <c r="B136" s="23" t="s">
        <v>693</v>
      </c>
      <c r="C136" s="23" t="s">
        <v>639</v>
      </c>
      <c r="D136" s="23">
        <v>171</v>
      </c>
      <c r="E136" s="23">
        <v>1137.95</v>
      </c>
      <c r="F136" s="26">
        <f t="shared" si="16"/>
        <v>194589</v>
      </c>
      <c r="G136" s="23"/>
      <c r="H136" s="30" t="s">
        <v>364</v>
      </c>
    </row>
    <row r="137" customFormat="1" ht="13.5" spans="1:8">
      <c r="A137" s="40">
        <v>613</v>
      </c>
      <c r="B137" s="23" t="s">
        <v>888</v>
      </c>
      <c r="C137" s="23"/>
      <c r="D137" s="23"/>
      <c r="E137" s="23"/>
      <c r="F137" s="23"/>
      <c r="G137" s="23"/>
      <c r="H137" s="30"/>
    </row>
    <row r="138" customFormat="1" ht="63" spans="1:8">
      <c r="A138" s="44" t="s">
        <v>708</v>
      </c>
      <c r="B138" s="23" t="s">
        <v>889</v>
      </c>
      <c r="C138" s="23" t="s">
        <v>647</v>
      </c>
      <c r="D138" s="23">
        <v>1</v>
      </c>
      <c r="E138" s="23">
        <v>1553.41</v>
      </c>
      <c r="F138" s="26">
        <f t="shared" ref="F138:F144" si="17">ROUND(E138*D138,0)</f>
        <v>1553</v>
      </c>
      <c r="G138" s="23"/>
      <c r="H138" s="30" t="s">
        <v>391</v>
      </c>
    </row>
    <row r="139" customFormat="1" ht="63" spans="1:8">
      <c r="A139" s="44" t="s">
        <v>710</v>
      </c>
      <c r="B139" s="23" t="s">
        <v>890</v>
      </c>
      <c r="C139" s="23" t="s">
        <v>647</v>
      </c>
      <c r="D139" s="23">
        <v>5</v>
      </c>
      <c r="E139" s="23">
        <v>3521.67</v>
      </c>
      <c r="F139" s="26">
        <f t="shared" si="17"/>
        <v>17608</v>
      </c>
      <c r="G139" s="23"/>
      <c r="H139" s="30" t="s">
        <v>391</v>
      </c>
    </row>
    <row r="140" customFormat="1" ht="63" spans="1:8">
      <c r="A140" s="44" t="s">
        <v>891</v>
      </c>
      <c r="B140" s="23" t="s">
        <v>892</v>
      </c>
      <c r="C140" s="23" t="s">
        <v>647</v>
      </c>
      <c r="D140" s="23">
        <v>1</v>
      </c>
      <c r="E140" s="23">
        <v>3452.4</v>
      </c>
      <c r="F140" s="26">
        <f t="shared" si="17"/>
        <v>3452</v>
      </c>
      <c r="G140" s="23"/>
      <c r="H140" s="30" t="s">
        <v>391</v>
      </c>
    </row>
    <row r="141" customFormat="1" ht="63" spans="1:8">
      <c r="A141" s="44" t="s">
        <v>893</v>
      </c>
      <c r="B141" s="23" t="s">
        <v>894</v>
      </c>
      <c r="C141" s="23" t="s">
        <v>647</v>
      </c>
      <c r="D141" s="23">
        <v>3</v>
      </c>
      <c r="E141" s="23">
        <v>3435.4</v>
      </c>
      <c r="F141" s="26">
        <f t="shared" si="17"/>
        <v>10306</v>
      </c>
      <c r="G141" s="23"/>
      <c r="H141" s="30" t="s">
        <v>391</v>
      </c>
    </row>
    <row r="142" customFormat="1" ht="63" spans="1:8">
      <c r="A142" s="44" t="s">
        <v>895</v>
      </c>
      <c r="B142" s="23" t="s">
        <v>896</v>
      </c>
      <c r="C142" s="23" t="s">
        <v>647</v>
      </c>
      <c r="D142" s="23">
        <v>1</v>
      </c>
      <c r="E142" s="23">
        <v>5114</v>
      </c>
      <c r="F142" s="26">
        <f t="shared" si="17"/>
        <v>5114</v>
      </c>
      <c r="G142" s="23"/>
      <c r="H142" s="30" t="s">
        <v>391</v>
      </c>
    </row>
    <row r="143" customFormat="1" ht="63" spans="1:8">
      <c r="A143" s="44" t="s">
        <v>897</v>
      </c>
      <c r="B143" s="23" t="s">
        <v>898</v>
      </c>
      <c r="C143" s="23" t="s">
        <v>647</v>
      </c>
      <c r="D143" s="23">
        <v>1</v>
      </c>
      <c r="E143" s="23">
        <v>2006.51</v>
      </c>
      <c r="F143" s="26">
        <f t="shared" si="17"/>
        <v>2007</v>
      </c>
      <c r="G143" s="23"/>
      <c r="H143" s="30" t="s">
        <v>391</v>
      </c>
    </row>
    <row r="144" customFormat="1" ht="63" spans="1:8">
      <c r="A144" s="44" t="s">
        <v>899</v>
      </c>
      <c r="B144" s="23" t="s">
        <v>900</v>
      </c>
      <c r="C144" s="23" t="s">
        <v>647</v>
      </c>
      <c r="D144" s="23">
        <v>1</v>
      </c>
      <c r="E144" s="23">
        <v>5547.62</v>
      </c>
      <c r="F144" s="26">
        <f t="shared" si="17"/>
        <v>5548</v>
      </c>
      <c r="G144" s="23"/>
      <c r="H144" s="30" t="s">
        <v>391</v>
      </c>
    </row>
    <row r="145" customFormat="1" ht="13.5" spans="1:8">
      <c r="A145" s="40">
        <v>614</v>
      </c>
      <c r="B145" s="23" t="s">
        <v>901</v>
      </c>
      <c r="C145" s="23"/>
      <c r="D145" s="23"/>
      <c r="E145" s="23"/>
      <c r="F145" s="23"/>
      <c r="G145" s="23"/>
      <c r="H145" s="50"/>
    </row>
    <row r="146" customFormat="1" ht="63" spans="1:8">
      <c r="A146" s="44" t="s">
        <v>713</v>
      </c>
      <c r="B146" s="23" t="s">
        <v>902</v>
      </c>
      <c r="C146" s="23" t="s">
        <v>647</v>
      </c>
      <c r="D146" s="23">
        <v>1</v>
      </c>
      <c r="E146" s="23">
        <v>327</v>
      </c>
      <c r="F146" s="26">
        <f t="shared" ref="F146:F151" si="18">ROUND(E146*D146,0)</f>
        <v>327</v>
      </c>
      <c r="G146" s="23"/>
      <c r="H146" s="30" t="s">
        <v>391</v>
      </c>
    </row>
    <row r="147" customFormat="1" ht="13.5" spans="1:8">
      <c r="A147" s="44" t="s">
        <v>903</v>
      </c>
      <c r="B147" s="23" t="s">
        <v>904</v>
      </c>
      <c r="C147" s="23"/>
      <c r="D147" s="23"/>
      <c r="E147" s="23"/>
      <c r="F147" s="23"/>
      <c r="G147" s="23"/>
      <c r="H147" s="50"/>
    </row>
    <row r="148" customFormat="1" ht="63" spans="1:8">
      <c r="A148" s="44" t="s">
        <v>905</v>
      </c>
      <c r="B148" s="23" t="s">
        <v>906</v>
      </c>
      <c r="C148" s="23" t="s">
        <v>647</v>
      </c>
      <c r="D148" s="23">
        <v>5</v>
      </c>
      <c r="E148" s="23">
        <v>1508</v>
      </c>
      <c r="F148" s="26">
        <f t="shared" si="18"/>
        <v>7540</v>
      </c>
      <c r="G148" s="23"/>
      <c r="H148" s="30" t="s">
        <v>391</v>
      </c>
    </row>
    <row r="149" customFormat="1" ht="63" spans="1:8">
      <c r="A149" s="44" t="s">
        <v>907</v>
      </c>
      <c r="B149" s="23" t="s">
        <v>908</v>
      </c>
      <c r="C149" s="23" t="s">
        <v>647</v>
      </c>
      <c r="D149" s="23">
        <v>2</v>
      </c>
      <c r="E149" s="23">
        <v>997</v>
      </c>
      <c r="F149" s="26">
        <f t="shared" si="18"/>
        <v>1994</v>
      </c>
      <c r="G149" s="23"/>
      <c r="H149" s="30" t="s">
        <v>391</v>
      </c>
    </row>
    <row r="150" customFormat="1" ht="63" spans="1:8">
      <c r="A150" s="44" t="s">
        <v>909</v>
      </c>
      <c r="B150" s="23" t="s">
        <v>910</v>
      </c>
      <c r="C150" s="23" t="s">
        <v>647</v>
      </c>
      <c r="D150" s="23">
        <v>1</v>
      </c>
      <c r="E150" s="23">
        <v>850</v>
      </c>
      <c r="F150" s="26">
        <f t="shared" si="18"/>
        <v>850</v>
      </c>
      <c r="G150" s="23"/>
      <c r="H150" s="30" t="s">
        <v>391</v>
      </c>
    </row>
    <row r="151" customFormat="1" ht="63" spans="1:8">
      <c r="A151" s="44" t="s">
        <v>911</v>
      </c>
      <c r="B151" s="23" t="s">
        <v>912</v>
      </c>
      <c r="C151" s="23" t="s">
        <v>647</v>
      </c>
      <c r="D151" s="23">
        <v>2</v>
      </c>
      <c r="E151" s="23">
        <v>659</v>
      </c>
      <c r="F151" s="26">
        <f t="shared" si="18"/>
        <v>1318</v>
      </c>
      <c r="G151" s="23"/>
      <c r="H151" s="30" t="s">
        <v>391</v>
      </c>
    </row>
    <row r="152" customFormat="1" ht="13.5" spans="1:8">
      <c r="A152" s="40">
        <v>615</v>
      </c>
      <c r="B152" s="23" t="s">
        <v>397</v>
      </c>
      <c r="C152" s="23" t="s">
        <v>639</v>
      </c>
      <c r="D152" s="23"/>
      <c r="E152" s="23"/>
      <c r="F152" s="23"/>
      <c r="G152" s="23"/>
      <c r="H152" s="50"/>
    </row>
    <row r="153" customFormat="1" ht="63" spans="1:8">
      <c r="A153" s="44" t="s">
        <v>716</v>
      </c>
      <c r="B153" s="23" t="s">
        <v>657</v>
      </c>
      <c r="C153" s="23" t="s">
        <v>639</v>
      </c>
      <c r="D153" s="23">
        <v>13</v>
      </c>
      <c r="E153" s="23">
        <v>1305.08</v>
      </c>
      <c r="F153" s="26">
        <f t="shared" ref="F153:F159" si="19">ROUND(E153*D153,0)</f>
        <v>16966</v>
      </c>
      <c r="G153" s="23"/>
      <c r="H153" s="30" t="s">
        <v>364</v>
      </c>
    </row>
    <row r="154" customFormat="1" ht="13.5" spans="1:8">
      <c r="A154" s="40">
        <v>616</v>
      </c>
      <c r="B154" s="23" t="s">
        <v>913</v>
      </c>
      <c r="C154" s="23"/>
      <c r="D154" s="23"/>
      <c r="E154" s="23"/>
      <c r="F154" s="23"/>
      <c r="G154" s="23"/>
      <c r="H154" s="50"/>
    </row>
    <row r="155" customFormat="1" ht="13.5" spans="1:8">
      <c r="A155" s="44" t="s">
        <v>739</v>
      </c>
      <c r="B155" s="23" t="s">
        <v>914</v>
      </c>
      <c r="C155" s="23"/>
      <c r="D155" s="23"/>
      <c r="E155" s="23"/>
      <c r="F155" s="23"/>
      <c r="G155" s="23"/>
      <c r="H155" s="50"/>
    </row>
    <row r="156" customFormat="1" ht="63" spans="1:8">
      <c r="A156" s="44" t="s">
        <v>538</v>
      </c>
      <c r="B156" s="23" t="s">
        <v>670</v>
      </c>
      <c r="C156" s="23" t="s">
        <v>639</v>
      </c>
      <c r="D156" s="23">
        <v>1</v>
      </c>
      <c r="E156" s="23">
        <v>2783.9</v>
      </c>
      <c r="F156" s="26">
        <f t="shared" si="19"/>
        <v>2784</v>
      </c>
      <c r="G156" s="23"/>
      <c r="H156" s="30" t="s">
        <v>364</v>
      </c>
    </row>
    <row r="157" customFormat="1" ht="63" spans="1:8">
      <c r="A157" s="44" t="s">
        <v>540</v>
      </c>
      <c r="B157" s="23" t="s">
        <v>915</v>
      </c>
      <c r="C157" s="23" t="s">
        <v>639</v>
      </c>
      <c r="D157" s="23">
        <v>2</v>
      </c>
      <c r="E157" s="23">
        <v>4429.87</v>
      </c>
      <c r="F157" s="26">
        <f t="shared" si="19"/>
        <v>8860</v>
      </c>
      <c r="G157" s="23"/>
      <c r="H157" s="30" t="s">
        <v>364</v>
      </c>
    </row>
    <row r="158" customFormat="1" ht="63" spans="1:8">
      <c r="A158" s="44" t="s">
        <v>546</v>
      </c>
      <c r="B158" s="23" t="s">
        <v>916</v>
      </c>
      <c r="C158" s="23" t="s">
        <v>639</v>
      </c>
      <c r="D158" s="23">
        <v>1</v>
      </c>
      <c r="E158" s="23">
        <v>4411.27</v>
      </c>
      <c r="F158" s="26">
        <f t="shared" si="19"/>
        <v>4411</v>
      </c>
      <c r="G158" s="23"/>
      <c r="H158" s="30" t="s">
        <v>364</v>
      </c>
    </row>
    <row r="159" customFormat="1" ht="63" spans="1:8">
      <c r="A159" s="44" t="s">
        <v>917</v>
      </c>
      <c r="B159" s="23" t="s">
        <v>674</v>
      </c>
      <c r="C159" s="23" t="s">
        <v>639</v>
      </c>
      <c r="D159" s="23">
        <v>1</v>
      </c>
      <c r="E159" s="23">
        <v>10537.52</v>
      </c>
      <c r="F159" s="26">
        <f t="shared" si="19"/>
        <v>10538</v>
      </c>
      <c r="G159" s="23"/>
      <c r="H159" s="30" t="s">
        <v>364</v>
      </c>
    </row>
    <row r="160" customFormat="1" ht="13.5" spans="1:8">
      <c r="A160" s="44" t="s">
        <v>740</v>
      </c>
      <c r="B160" s="23" t="s">
        <v>918</v>
      </c>
      <c r="C160" s="23"/>
      <c r="D160" s="23"/>
      <c r="E160" s="23"/>
      <c r="F160" s="23"/>
      <c r="G160" s="23"/>
      <c r="H160" s="50"/>
    </row>
    <row r="161" customFormat="1" ht="63" spans="1:8">
      <c r="A161" s="44" t="s">
        <v>538</v>
      </c>
      <c r="B161" s="23" t="s">
        <v>884</v>
      </c>
      <c r="C161" s="23" t="s">
        <v>639</v>
      </c>
      <c r="D161" s="23">
        <v>1</v>
      </c>
      <c r="E161" s="23">
        <v>22021.17</v>
      </c>
      <c r="F161" s="26">
        <f t="shared" ref="F161:F169" si="20">ROUND(E161*D161,0)</f>
        <v>22021</v>
      </c>
      <c r="G161" s="23"/>
      <c r="H161" s="30" t="s">
        <v>364</v>
      </c>
    </row>
    <row r="162" customFormat="1" ht="63" spans="1:8">
      <c r="A162" s="44" t="s">
        <v>919</v>
      </c>
      <c r="B162" s="23" t="s">
        <v>920</v>
      </c>
      <c r="C162" s="23" t="s">
        <v>554</v>
      </c>
      <c r="D162" s="23">
        <v>1535</v>
      </c>
      <c r="E162" s="23">
        <v>459.02</v>
      </c>
      <c r="F162" s="26">
        <f t="shared" si="20"/>
        <v>704596</v>
      </c>
      <c r="G162" s="23"/>
      <c r="H162" s="30" t="s">
        <v>921</v>
      </c>
    </row>
    <row r="163" customFormat="1" ht="13.5" spans="1:8">
      <c r="A163" s="40">
        <v>617</v>
      </c>
      <c r="B163" s="23" t="s">
        <v>715</v>
      </c>
      <c r="C163" s="23"/>
      <c r="D163" s="23"/>
      <c r="E163" s="23"/>
      <c r="F163" s="23"/>
      <c r="G163" s="23"/>
      <c r="H163" s="50"/>
    </row>
    <row r="164" customFormat="1" ht="63" spans="1:8">
      <c r="A164" s="44" t="s">
        <v>743</v>
      </c>
      <c r="B164" s="23" t="s">
        <v>717</v>
      </c>
      <c r="C164" s="23" t="s">
        <v>554</v>
      </c>
      <c r="D164" s="23">
        <f>138898+16944.98+429</f>
        <v>156271.98</v>
      </c>
      <c r="E164" s="23">
        <v>43.93</v>
      </c>
      <c r="F164" s="26">
        <f t="shared" si="20"/>
        <v>6865028</v>
      </c>
      <c r="G164" s="23"/>
      <c r="H164" s="30" t="s">
        <v>419</v>
      </c>
    </row>
    <row r="165" customFormat="1" ht="63" spans="1:8">
      <c r="A165" s="44" t="s">
        <v>744</v>
      </c>
      <c r="B165" s="23" t="s">
        <v>425</v>
      </c>
      <c r="C165" s="23" t="s">
        <v>554</v>
      </c>
      <c r="D165" s="23">
        <f>6200+3142.8+48</f>
        <v>9390.8</v>
      </c>
      <c r="E165" s="23">
        <v>128.66</v>
      </c>
      <c r="F165" s="26">
        <f t="shared" si="20"/>
        <v>1208220</v>
      </c>
      <c r="G165" s="23"/>
      <c r="H165" s="30" t="s">
        <v>419</v>
      </c>
    </row>
    <row r="166" customFormat="1" ht="63" spans="1:8">
      <c r="A166" s="44" t="s">
        <v>746</v>
      </c>
      <c r="B166" s="23" t="s">
        <v>726</v>
      </c>
      <c r="C166" s="23" t="s">
        <v>554</v>
      </c>
      <c r="D166" s="23">
        <f>21016+924</f>
        <v>21940</v>
      </c>
      <c r="E166" s="23">
        <v>46.41</v>
      </c>
      <c r="F166" s="26">
        <f t="shared" si="20"/>
        <v>1018235</v>
      </c>
      <c r="G166" s="23"/>
      <c r="H166" s="30" t="s">
        <v>419</v>
      </c>
    </row>
    <row r="167" customFormat="1" ht="63" spans="1:8">
      <c r="A167" s="44" t="s">
        <v>922</v>
      </c>
      <c r="B167" s="23" t="s">
        <v>923</v>
      </c>
      <c r="C167" s="23" t="s">
        <v>554</v>
      </c>
      <c r="D167" s="23">
        <f>2080+29.88</f>
        <v>2109.88</v>
      </c>
      <c r="E167" s="23">
        <v>86.38</v>
      </c>
      <c r="F167" s="26">
        <f t="shared" si="20"/>
        <v>182251</v>
      </c>
      <c r="G167" s="23"/>
      <c r="H167" s="30" t="s">
        <v>419</v>
      </c>
    </row>
    <row r="168" customFormat="1" ht="63" spans="1:8">
      <c r="A168" s="40">
        <v>618</v>
      </c>
      <c r="B168" s="23" t="s">
        <v>728</v>
      </c>
      <c r="C168" s="23" t="s">
        <v>647</v>
      </c>
      <c r="D168" s="23">
        <f>38130+131</f>
        <v>38261</v>
      </c>
      <c r="E168" s="23">
        <v>65.35</v>
      </c>
      <c r="F168" s="26">
        <f t="shared" si="20"/>
        <v>2500356</v>
      </c>
      <c r="G168" s="23"/>
      <c r="H168" s="30" t="s">
        <v>434</v>
      </c>
    </row>
    <row r="169" customFormat="1" ht="63" spans="1:8">
      <c r="A169" s="40">
        <v>619</v>
      </c>
      <c r="B169" s="23" t="s">
        <v>729</v>
      </c>
      <c r="C169" s="23" t="s">
        <v>647</v>
      </c>
      <c r="D169" s="23">
        <v>1536</v>
      </c>
      <c r="E169" s="23">
        <v>15.91</v>
      </c>
      <c r="F169" s="26">
        <f t="shared" si="20"/>
        <v>24438</v>
      </c>
      <c r="G169" s="23"/>
      <c r="H169" s="30" t="s">
        <v>391</v>
      </c>
    </row>
    <row r="170" customFormat="1" ht="13.5" spans="1:8">
      <c r="A170" s="40">
        <v>620</v>
      </c>
      <c r="B170" s="23" t="s">
        <v>730</v>
      </c>
      <c r="C170" s="23"/>
      <c r="D170" s="23"/>
      <c r="E170" s="23"/>
      <c r="F170" s="23"/>
      <c r="G170" s="23"/>
      <c r="H170" s="50"/>
    </row>
    <row r="171" customFormat="1" ht="63" spans="1:8">
      <c r="A171" s="44" t="s">
        <v>924</v>
      </c>
      <c r="B171" s="23" t="s">
        <v>732</v>
      </c>
      <c r="C171" s="23" t="s">
        <v>647</v>
      </c>
      <c r="D171" s="23">
        <f>11763+57</f>
        <v>11820</v>
      </c>
      <c r="E171" s="23">
        <v>9.42</v>
      </c>
      <c r="F171" s="26">
        <f t="shared" ref="F171:F173" si="21">ROUND(E171*D171,0)</f>
        <v>111344</v>
      </c>
      <c r="G171" s="23"/>
      <c r="H171" s="30" t="s">
        <v>391</v>
      </c>
    </row>
    <row r="172" customFormat="1" ht="63" spans="1:8">
      <c r="A172" s="44" t="s">
        <v>925</v>
      </c>
      <c r="B172" s="23" t="s">
        <v>734</v>
      </c>
      <c r="C172" s="23" t="s">
        <v>647</v>
      </c>
      <c r="D172" s="23">
        <v>18147</v>
      </c>
      <c r="E172" s="23">
        <v>25.56</v>
      </c>
      <c r="F172" s="26">
        <f t="shared" si="21"/>
        <v>463837</v>
      </c>
      <c r="G172" s="23"/>
      <c r="H172" s="30" t="s">
        <v>926</v>
      </c>
    </row>
    <row r="173" customFormat="1" ht="63" spans="1:8">
      <c r="A173" s="40">
        <v>621</v>
      </c>
      <c r="B173" s="23" t="s">
        <v>456</v>
      </c>
      <c r="C173" s="23" t="s">
        <v>654</v>
      </c>
      <c r="D173" s="23">
        <v>4599</v>
      </c>
      <c r="E173" s="23">
        <v>105.54</v>
      </c>
      <c r="F173" s="26">
        <f t="shared" si="21"/>
        <v>485378</v>
      </c>
      <c r="G173" s="23"/>
      <c r="H173" s="30" t="s">
        <v>391</v>
      </c>
    </row>
    <row r="174" customFormat="1" ht="13.5" spans="1:8">
      <c r="A174" s="40">
        <v>622</v>
      </c>
      <c r="B174" s="23" t="s">
        <v>747</v>
      </c>
      <c r="C174" s="23"/>
      <c r="D174" s="23"/>
      <c r="E174" s="23"/>
      <c r="F174" s="23"/>
      <c r="G174" s="23"/>
      <c r="H174" s="50"/>
    </row>
    <row r="175" customFormat="1" ht="63" spans="1:8">
      <c r="A175" s="44" t="s">
        <v>761</v>
      </c>
      <c r="B175" s="23" t="s">
        <v>927</v>
      </c>
      <c r="C175" s="23" t="s">
        <v>507</v>
      </c>
      <c r="D175" s="23">
        <v>60</v>
      </c>
      <c r="E175" s="23">
        <v>17</v>
      </c>
      <c r="F175" s="26">
        <f t="shared" ref="F175:F186" si="22">ROUND(E175*D175,0)</f>
        <v>1020</v>
      </c>
      <c r="G175" s="23"/>
      <c r="H175" s="30" t="s">
        <v>928</v>
      </c>
    </row>
    <row r="176" customFormat="1" ht="63" spans="1:8">
      <c r="A176" s="44" t="s">
        <v>764</v>
      </c>
      <c r="B176" s="23" t="s">
        <v>929</v>
      </c>
      <c r="C176" s="23" t="s">
        <v>507</v>
      </c>
      <c r="D176" s="23">
        <v>65103</v>
      </c>
      <c r="E176" s="23">
        <v>16</v>
      </c>
      <c r="F176" s="26">
        <f t="shared" si="22"/>
        <v>1041648</v>
      </c>
      <c r="G176" s="23"/>
      <c r="H176" s="30" t="s">
        <v>928</v>
      </c>
    </row>
    <row r="177" customFormat="1" ht="63" spans="1:8">
      <c r="A177" s="44" t="s">
        <v>767</v>
      </c>
      <c r="B177" s="23" t="s">
        <v>930</v>
      </c>
      <c r="C177" s="23" t="s">
        <v>507</v>
      </c>
      <c r="D177" s="23">
        <v>184</v>
      </c>
      <c r="E177" s="23">
        <v>19.45</v>
      </c>
      <c r="F177" s="26">
        <f t="shared" si="22"/>
        <v>3579</v>
      </c>
      <c r="G177" s="23"/>
      <c r="H177" s="30" t="s">
        <v>928</v>
      </c>
    </row>
    <row r="178" customFormat="1" ht="63" spans="1:8">
      <c r="A178" s="44" t="s">
        <v>931</v>
      </c>
      <c r="B178" s="23" t="s">
        <v>932</v>
      </c>
      <c r="C178" s="23" t="s">
        <v>507</v>
      </c>
      <c r="D178" s="23">
        <v>535</v>
      </c>
      <c r="E178" s="23">
        <v>17</v>
      </c>
      <c r="F178" s="26">
        <f t="shared" si="22"/>
        <v>9095</v>
      </c>
      <c r="G178" s="23"/>
      <c r="H178" s="30" t="s">
        <v>928</v>
      </c>
    </row>
    <row r="179" customFormat="1" ht="63" spans="1:8">
      <c r="A179" s="44" t="s">
        <v>933</v>
      </c>
      <c r="B179" s="23" t="s">
        <v>934</v>
      </c>
      <c r="C179" s="23" t="s">
        <v>507</v>
      </c>
      <c r="D179" s="23">
        <v>42686</v>
      </c>
      <c r="E179" s="23">
        <v>18</v>
      </c>
      <c r="F179" s="26">
        <f t="shared" si="22"/>
        <v>768348</v>
      </c>
      <c r="G179" s="23"/>
      <c r="H179" s="30" t="s">
        <v>928</v>
      </c>
    </row>
    <row r="180" customFormat="1" ht="63" spans="1:8">
      <c r="A180" s="44" t="s">
        <v>935</v>
      </c>
      <c r="B180" s="23" t="s">
        <v>936</v>
      </c>
      <c r="C180" s="23" t="s">
        <v>507</v>
      </c>
      <c r="D180" s="23">
        <v>3206</v>
      </c>
      <c r="E180" s="23">
        <v>30</v>
      </c>
      <c r="F180" s="26">
        <f t="shared" si="22"/>
        <v>96180</v>
      </c>
      <c r="G180" s="23"/>
      <c r="H180" s="30" t="s">
        <v>928</v>
      </c>
    </row>
    <row r="181" customFormat="1" ht="63" spans="1:8">
      <c r="A181" s="44" t="s">
        <v>937</v>
      </c>
      <c r="B181" s="23" t="s">
        <v>938</v>
      </c>
      <c r="C181" s="23" t="s">
        <v>507</v>
      </c>
      <c r="D181" s="23">
        <v>8525</v>
      </c>
      <c r="E181" s="23">
        <v>24.39</v>
      </c>
      <c r="F181" s="26">
        <f t="shared" si="22"/>
        <v>207925</v>
      </c>
      <c r="G181" s="23"/>
      <c r="H181" s="30" t="s">
        <v>928</v>
      </c>
    </row>
    <row r="182" customFormat="1" ht="63" spans="1:8">
      <c r="A182" s="44" t="s">
        <v>939</v>
      </c>
      <c r="B182" s="23" t="s">
        <v>751</v>
      </c>
      <c r="C182" s="23" t="s">
        <v>507</v>
      </c>
      <c r="D182" s="23">
        <v>69707</v>
      </c>
      <c r="E182" s="23">
        <v>16</v>
      </c>
      <c r="F182" s="26">
        <f t="shared" si="22"/>
        <v>1115312</v>
      </c>
      <c r="G182" s="23"/>
      <c r="H182" s="30" t="s">
        <v>928</v>
      </c>
    </row>
    <row r="183" customFormat="1" ht="63" spans="1:8">
      <c r="A183" s="44" t="s">
        <v>940</v>
      </c>
      <c r="B183" s="23" t="s">
        <v>256</v>
      </c>
      <c r="C183" s="23" t="s">
        <v>507</v>
      </c>
      <c r="D183" s="23">
        <v>132</v>
      </c>
      <c r="E183" s="23">
        <v>19.39</v>
      </c>
      <c r="F183" s="26">
        <f t="shared" si="22"/>
        <v>2559</v>
      </c>
      <c r="G183" s="23"/>
      <c r="H183" s="30" t="s">
        <v>928</v>
      </c>
    </row>
    <row r="184" customFormat="1" ht="63" spans="1:8">
      <c r="A184" s="44" t="s">
        <v>941</v>
      </c>
      <c r="B184" s="34" t="s">
        <v>942</v>
      </c>
      <c r="C184" s="34" t="s">
        <v>507</v>
      </c>
      <c r="D184" s="23">
        <v>4592</v>
      </c>
      <c r="E184" s="23">
        <v>16</v>
      </c>
      <c r="F184" s="26">
        <f t="shared" si="22"/>
        <v>73472</v>
      </c>
      <c r="G184" s="23"/>
      <c r="H184" s="30" t="s">
        <v>928</v>
      </c>
    </row>
    <row r="185" customFormat="1" ht="63" spans="1:8">
      <c r="A185" s="44" t="s">
        <v>943</v>
      </c>
      <c r="B185" s="25" t="s">
        <v>747</v>
      </c>
      <c r="C185" s="25" t="s">
        <v>507</v>
      </c>
      <c r="D185" s="23">
        <v>453</v>
      </c>
      <c r="E185" s="23">
        <v>16.35</v>
      </c>
      <c r="F185" s="26">
        <f t="shared" si="22"/>
        <v>7407</v>
      </c>
      <c r="G185" s="23"/>
      <c r="H185" s="30" t="s">
        <v>928</v>
      </c>
    </row>
    <row r="186" customFormat="1" ht="63" spans="1:8">
      <c r="A186" s="40">
        <v>623</v>
      </c>
      <c r="B186" s="51" t="s">
        <v>944</v>
      </c>
      <c r="C186" s="25" t="s">
        <v>507</v>
      </c>
      <c r="D186" s="23">
        <v>205</v>
      </c>
      <c r="E186" s="23">
        <v>422.57</v>
      </c>
      <c r="F186" s="26">
        <f t="shared" si="22"/>
        <v>86627</v>
      </c>
      <c r="G186" s="23"/>
      <c r="H186" s="30" t="s">
        <v>945</v>
      </c>
    </row>
    <row r="187" customFormat="1" ht="13.5" spans="1:8">
      <c r="A187" s="40">
        <v>624</v>
      </c>
      <c r="B187" s="25" t="s">
        <v>946</v>
      </c>
      <c r="C187" s="25"/>
      <c r="D187" s="23"/>
      <c r="E187" s="23"/>
      <c r="F187" s="23"/>
      <c r="G187" s="23"/>
      <c r="H187" s="50"/>
    </row>
    <row r="188" customFormat="1" ht="63" spans="1:8">
      <c r="A188" s="44" t="s">
        <v>947</v>
      </c>
      <c r="B188" s="51" t="s">
        <v>948</v>
      </c>
      <c r="C188" s="25" t="s">
        <v>507</v>
      </c>
      <c r="D188" s="23">
        <v>242</v>
      </c>
      <c r="E188" s="23">
        <v>110.81</v>
      </c>
      <c r="F188" s="26">
        <f t="shared" ref="F188:F195" si="23">ROUND(E188*D188,0)</f>
        <v>26816</v>
      </c>
      <c r="G188" s="23"/>
      <c r="H188" s="30" t="s">
        <v>949</v>
      </c>
    </row>
    <row r="189" s="17" customFormat="1" ht="63" spans="1:8">
      <c r="A189" s="40">
        <v>625</v>
      </c>
      <c r="B189" s="51" t="s">
        <v>452</v>
      </c>
      <c r="C189" s="51" t="s">
        <v>554</v>
      </c>
      <c r="D189" s="23">
        <f>47728+300</f>
        <v>48028</v>
      </c>
      <c r="E189" s="23">
        <v>16.29</v>
      </c>
      <c r="F189" s="26">
        <f t="shared" si="23"/>
        <v>782376</v>
      </c>
      <c r="G189" s="23"/>
      <c r="H189" s="30" t="s">
        <v>455</v>
      </c>
    </row>
    <row r="190" spans="1:8">
      <c r="A190" s="40">
        <v>629</v>
      </c>
      <c r="B190" s="25" t="s">
        <v>950</v>
      </c>
      <c r="C190" s="25"/>
      <c r="D190" s="23"/>
      <c r="E190" s="23"/>
      <c r="F190" s="23"/>
      <c r="G190" s="23"/>
      <c r="H190" s="43"/>
    </row>
    <row r="191" ht="63" spans="1:8">
      <c r="A191" s="44" t="s">
        <v>951</v>
      </c>
      <c r="B191" s="25" t="s">
        <v>952</v>
      </c>
      <c r="C191" s="25" t="s">
        <v>647</v>
      </c>
      <c r="D191" s="23">
        <v>16</v>
      </c>
      <c r="E191" s="23">
        <v>2114.9</v>
      </c>
      <c r="F191" s="26">
        <f t="shared" si="23"/>
        <v>33838</v>
      </c>
      <c r="G191" s="23"/>
      <c r="H191" s="30" t="s">
        <v>953</v>
      </c>
    </row>
    <row r="192" ht="63" spans="1:8">
      <c r="A192" s="44" t="s">
        <v>954</v>
      </c>
      <c r="B192" s="25" t="s">
        <v>955</v>
      </c>
      <c r="C192" s="25" t="s">
        <v>647</v>
      </c>
      <c r="D192" s="23">
        <v>1</v>
      </c>
      <c r="E192" s="23">
        <v>2336.7</v>
      </c>
      <c r="F192" s="26">
        <f t="shared" si="23"/>
        <v>2337</v>
      </c>
      <c r="G192" s="23"/>
      <c r="H192" s="30" t="s">
        <v>953</v>
      </c>
    </row>
    <row r="193" ht="63" spans="1:8">
      <c r="A193" s="44" t="s">
        <v>956</v>
      </c>
      <c r="B193" s="25" t="s">
        <v>957</v>
      </c>
      <c r="C193" s="25" t="s">
        <v>647</v>
      </c>
      <c r="D193" s="23">
        <v>1</v>
      </c>
      <c r="E193" s="23">
        <v>2666.97</v>
      </c>
      <c r="F193" s="26">
        <f t="shared" si="23"/>
        <v>2667</v>
      </c>
      <c r="G193" s="23"/>
      <c r="H193" s="30" t="s">
        <v>953</v>
      </c>
    </row>
    <row r="194" ht="63" spans="1:8">
      <c r="A194" s="44" t="s">
        <v>958</v>
      </c>
      <c r="B194" s="25" t="s">
        <v>959</v>
      </c>
      <c r="C194" s="25" t="s">
        <v>647</v>
      </c>
      <c r="D194" s="23">
        <v>4</v>
      </c>
      <c r="E194" s="23">
        <v>192.39</v>
      </c>
      <c r="F194" s="26">
        <f t="shared" si="23"/>
        <v>770</v>
      </c>
      <c r="G194" s="23"/>
      <c r="H194" s="30" t="s">
        <v>953</v>
      </c>
    </row>
    <row r="195" ht="63" spans="1:8">
      <c r="A195" s="40">
        <v>630</v>
      </c>
      <c r="B195" s="51" t="s">
        <v>960</v>
      </c>
      <c r="C195" s="25" t="s">
        <v>507</v>
      </c>
      <c r="D195" s="23">
        <v>242</v>
      </c>
      <c r="E195" s="23">
        <v>5.09</v>
      </c>
      <c r="F195" s="26">
        <f t="shared" si="23"/>
        <v>1232</v>
      </c>
      <c r="G195" s="23"/>
      <c r="H195" s="30" t="s">
        <v>961</v>
      </c>
    </row>
    <row r="196" spans="1:8">
      <c r="A196" s="40">
        <v>631</v>
      </c>
      <c r="B196" s="25" t="s">
        <v>962</v>
      </c>
      <c r="C196" s="25"/>
      <c r="D196" s="23"/>
      <c r="E196" s="23"/>
      <c r="F196" s="23"/>
      <c r="G196" s="23"/>
      <c r="H196" s="43"/>
    </row>
    <row r="197" ht="52.5" spans="1:8">
      <c r="A197" s="44" t="s">
        <v>963</v>
      </c>
      <c r="B197" s="25" t="s">
        <v>964</v>
      </c>
      <c r="C197" s="25" t="s">
        <v>647</v>
      </c>
      <c r="D197" s="23">
        <v>2</v>
      </c>
      <c r="E197" s="23">
        <v>2864.6</v>
      </c>
      <c r="F197" s="26">
        <f t="shared" ref="F197:F201" si="24">ROUND(E197*D197,0)</f>
        <v>5729</v>
      </c>
      <c r="G197" s="23"/>
      <c r="H197" s="30" t="s">
        <v>965</v>
      </c>
    </row>
    <row r="198" ht="63" spans="1:8">
      <c r="A198" s="40">
        <v>632</v>
      </c>
      <c r="B198" s="25" t="s">
        <v>966</v>
      </c>
      <c r="C198" s="25" t="s">
        <v>647</v>
      </c>
      <c r="D198" s="23">
        <v>60</v>
      </c>
      <c r="E198" s="23">
        <v>80</v>
      </c>
      <c r="F198" s="26">
        <f t="shared" si="24"/>
        <v>4800</v>
      </c>
      <c r="G198" s="23"/>
      <c r="H198" s="30" t="s">
        <v>967</v>
      </c>
    </row>
    <row r="199" spans="1:8">
      <c r="A199" s="40">
        <v>633</v>
      </c>
      <c r="B199" s="25" t="s">
        <v>968</v>
      </c>
      <c r="C199" s="25"/>
      <c r="D199" s="23"/>
      <c r="E199" s="23"/>
      <c r="F199" s="23"/>
      <c r="G199" s="23"/>
      <c r="H199" s="43"/>
    </row>
    <row r="200" ht="63" spans="1:8">
      <c r="A200" s="44" t="s">
        <v>969</v>
      </c>
      <c r="B200" s="25" t="s">
        <v>970</v>
      </c>
      <c r="C200" s="25" t="s">
        <v>647</v>
      </c>
      <c r="D200" s="23">
        <v>1</v>
      </c>
      <c r="E200" s="23">
        <v>3215.23</v>
      </c>
      <c r="F200" s="26">
        <f t="shared" si="24"/>
        <v>3215</v>
      </c>
      <c r="G200" s="23"/>
      <c r="H200" s="30" t="s">
        <v>971</v>
      </c>
    </row>
    <row r="201" ht="63" spans="1:8">
      <c r="A201" s="44" t="s">
        <v>972</v>
      </c>
      <c r="B201" s="51" t="s">
        <v>973</v>
      </c>
      <c r="C201" s="25" t="s">
        <v>647</v>
      </c>
      <c r="D201" s="23">
        <v>1</v>
      </c>
      <c r="E201" s="23">
        <v>1941.19</v>
      </c>
      <c r="F201" s="26">
        <f t="shared" si="24"/>
        <v>1941</v>
      </c>
      <c r="G201" s="23"/>
      <c r="H201" s="30" t="s">
        <v>974</v>
      </c>
    </row>
    <row r="202" ht="21" spans="1:8">
      <c r="A202" s="44"/>
      <c r="B202" s="52" t="s">
        <v>461</v>
      </c>
      <c r="C202" s="51" t="s">
        <v>462</v>
      </c>
      <c r="D202" s="23"/>
      <c r="E202" s="23"/>
      <c r="F202" s="26">
        <f>SUM(F5:F201)</f>
        <v>191492748</v>
      </c>
      <c r="G202" s="23"/>
      <c r="H202" s="30"/>
    </row>
    <row r="203" spans="1:8">
      <c r="A203" s="44"/>
      <c r="B203" s="52" t="s">
        <v>463</v>
      </c>
      <c r="C203" s="51" t="s">
        <v>462</v>
      </c>
      <c r="D203" s="23"/>
      <c r="E203" s="23"/>
      <c r="F203" s="26">
        <f>ROUND(F202*0.09,0)</f>
        <v>17234347</v>
      </c>
      <c r="G203" s="23"/>
      <c r="H203" s="30"/>
    </row>
    <row r="204" spans="1:8">
      <c r="A204" s="53"/>
      <c r="B204" s="22" t="s">
        <v>464</v>
      </c>
      <c r="C204" s="51" t="s">
        <v>462</v>
      </c>
      <c r="D204" s="53"/>
      <c r="E204" s="53"/>
      <c r="F204" s="26">
        <f>F202+F203</f>
        <v>208727095</v>
      </c>
      <c r="G204" s="53"/>
      <c r="H204" s="53"/>
    </row>
  </sheetData>
  <mergeCells count="2">
    <mergeCell ref="A1:H1"/>
    <mergeCell ref="A2:H2"/>
  </mergeCells>
  <printOptions gridLines="1"/>
  <pageMargins left="0.550694444444444" right="0.236111111111111" top="0.550694444444444" bottom="0.118055555555556" header="0.5" footer="0"/>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 sqref="A1:G1"/>
    </sheetView>
  </sheetViews>
  <sheetFormatPr defaultColWidth="8.73333333333333" defaultRowHeight="13.5" outlineLevelCol="6"/>
  <cols>
    <col min="1" max="1" width="6.55" customWidth="1"/>
    <col min="2" max="2" width="21.0916666666667" customWidth="1"/>
    <col min="3" max="3" width="9.90833333333333" customWidth="1"/>
    <col min="4" max="4" width="10.2666666666667" customWidth="1"/>
    <col min="5" max="5" width="12.0916666666667" customWidth="1"/>
    <col min="6" max="6" width="11.9083333333333" customWidth="1"/>
  </cols>
  <sheetData>
    <row r="1" ht="26" customHeight="1" spans="1:7">
      <c r="A1" s="1" t="s">
        <v>45</v>
      </c>
      <c r="B1" s="1"/>
      <c r="C1" s="1"/>
      <c r="D1" s="1"/>
      <c r="E1" s="1"/>
      <c r="F1" s="1"/>
      <c r="G1" s="1"/>
    </row>
    <row r="2" ht="22" customHeight="1" spans="1:7">
      <c r="A2" s="2" t="s">
        <v>975</v>
      </c>
      <c r="B2" s="2" t="s">
        <v>976</v>
      </c>
      <c r="C2" s="2" t="s">
        <v>469</v>
      </c>
      <c r="D2" s="2" t="s">
        <v>470</v>
      </c>
      <c r="E2" s="2" t="s">
        <v>977</v>
      </c>
      <c r="F2" s="2" t="s">
        <v>978</v>
      </c>
      <c r="G2" s="2" t="s">
        <v>8</v>
      </c>
    </row>
    <row r="3" ht="22" customHeight="1" spans="1:7">
      <c r="A3" s="3">
        <v>1</v>
      </c>
      <c r="B3" s="4" t="s">
        <v>979</v>
      </c>
      <c r="C3" s="5" t="s">
        <v>46</v>
      </c>
      <c r="D3" s="6">
        <v>530</v>
      </c>
      <c r="E3" s="7"/>
      <c r="F3" s="7"/>
      <c r="G3" s="7"/>
    </row>
    <row r="4" ht="22" customHeight="1" spans="1:7">
      <c r="A4" s="3">
        <v>2</v>
      </c>
      <c r="B4" s="8" t="s">
        <v>980</v>
      </c>
      <c r="C4" s="9" t="s">
        <v>654</v>
      </c>
      <c r="D4" s="10">
        <v>2</v>
      </c>
      <c r="E4" s="7"/>
      <c r="F4" s="7"/>
      <c r="G4" s="7"/>
    </row>
    <row r="5" ht="22" customHeight="1" spans="1:7">
      <c r="A5" s="3">
        <v>3</v>
      </c>
      <c r="B5" s="8" t="s">
        <v>981</v>
      </c>
      <c r="C5" s="9" t="s">
        <v>647</v>
      </c>
      <c r="D5" s="10">
        <v>1</v>
      </c>
      <c r="E5" s="7"/>
      <c r="F5" s="7"/>
      <c r="G5" s="7"/>
    </row>
    <row r="6" ht="22" customHeight="1" spans="1:7">
      <c r="A6" s="3">
        <v>4</v>
      </c>
      <c r="B6" s="8" t="s">
        <v>982</v>
      </c>
      <c r="C6" s="9" t="s">
        <v>654</v>
      </c>
      <c r="D6" s="10">
        <v>1</v>
      </c>
      <c r="E6" s="7"/>
      <c r="F6" s="7"/>
      <c r="G6" s="7"/>
    </row>
    <row r="7" ht="22" customHeight="1" spans="1:7">
      <c r="A7" s="3">
        <v>5</v>
      </c>
      <c r="B7" s="8" t="s">
        <v>983</v>
      </c>
      <c r="C7" s="9" t="s">
        <v>654</v>
      </c>
      <c r="D7" s="10">
        <v>1</v>
      </c>
      <c r="E7" s="7"/>
      <c r="F7" s="7"/>
      <c r="G7" s="7"/>
    </row>
    <row r="8" ht="22" customHeight="1" spans="1:7">
      <c r="A8" s="3">
        <v>6</v>
      </c>
      <c r="B8" s="4" t="s">
        <v>984</v>
      </c>
      <c r="C8" s="5" t="s">
        <v>654</v>
      </c>
      <c r="D8" s="6">
        <v>1</v>
      </c>
      <c r="E8" s="7"/>
      <c r="F8" s="7"/>
      <c r="G8" s="7"/>
    </row>
    <row r="9" ht="22" customHeight="1" spans="1:7">
      <c r="A9" s="3">
        <v>7</v>
      </c>
      <c r="B9" s="4" t="s">
        <v>49</v>
      </c>
      <c r="C9" s="5" t="s">
        <v>46</v>
      </c>
      <c r="D9" s="6">
        <v>530</v>
      </c>
      <c r="E9" s="7"/>
      <c r="F9" s="7"/>
      <c r="G9" s="7"/>
    </row>
    <row r="10" ht="22" customHeight="1" spans="1:7">
      <c r="A10" s="3">
        <v>8</v>
      </c>
      <c r="B10" s="4" t="s">
        <v>52</v>
      </c>
      <c r="C10" s="5" t="s">
        <v>46</v>
      </c>
      <c r="D10" s="6">
        <v>530</v>
      </c>
      <c r="E10" s="7"/>
      <c r="F10" s="7"/>
      <c r="G10" s="7"/>
    </row>
    <row r="11" ht="22" customHeight="1" spans="1:7">
      <c r="A11" s="3">
        <v>9</v>
      </c>
      <c r="B11" s="8" t="s">
        <v>985</v>
      </c>
      <c r="C11" s="11" t="s">
        <v>654</v>
      </c>
      <c r="D11" s="10">
        <v>2</v>
      </c>
      <c r="E11" s="7"/>
      <c r="F11" s="7"/>
      <c r="G11" s="7"/>
    </row>
    <row r="12" ht="22" customHeight="1" spans="1:7">
      <c r="A12" s="3">
        <v>10</v>
      </c>
      <c r="B12" s="4" t="s">
        <v>986</v>
      </c>
      <c r="C12" s="5" t="s">
        <v>987</v>
      </c>
      <c r="D12" s="6">
        <v>1</v>
      </c>
      <c r="E12" s="7"/>
      <c r="F12" s="7"/>
      <c r="G12" s="7"/>
    </row>
    <row r="13" ht="22" customHeight="1" spans="1:7">
      <c r="A13" s="12" t="s">
        <v>988</v>
      </c>
      <c r="B13" s="13"/>
      <c r="C13" s="3"/>
      <c r="D13" s="3"/>
      <c r="E13" s="3"/>
      <c r="F13" s="3">
        <f>SUM(F3:F12)</f>
        <v>0</v>
      </c>
      <c r="G13" s="3"/>
    </row>
  </sheetData>
  <mergeCells count="2">
    <mergeCell ref="A1:G1"/>
    <mergeCell ref="A13:B1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合同包1清单控制价</vt:lpstr>
      <vt:lpstr>合同包2清单控制价</vt:lpstr>
      <vt:lpstr>合同包3清单控制价</vt:lpstr>
      <vt:lpstr>保通临时安全设施（安全布控）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张向莉</cp:lastModifiedBy>
  <dcterms:created xsi:type="dcterms:W3CDTF">2023-05-12T11:15:00Z</dcterms:created>
  <dcterms:modified xsi:type="dcterms:W3CDTF">2026-02-06T08:31:53Z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C421188A0899423E84B1409336EB2790_13</vt:lpwstr>
  </property>
  <property fmtid="{D5CDD505-2E9C-101B-9397-08002B2CF9AE}" pid="4" name="KSOReadingLayout">
    <vt:bool>true</vt:bool>
  </property>
  <property fmtid="{D5CDD505-2E9C-101B-9397-08002B2CF9AE}" pid="5" name="CalculationRule">
    <vt:i4>0</vt:i4>
  </property>
</Properties>
</file>